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05" yWindow="-30" windowWidth="6495" windowHeight="5640" activeTab="8"/>
  </bookViews>
  <sheets>
    <sheet name="CIO" sheetId="9" r:id="rId1"/>
    <sheet name="CSO" sheetId="12" r:id="rId2"/>
    <sheet name="CHRO" sheetId="11" r:id="rId3"/>
    <sheet name="CFO" sheetId="10" r:id="rId4"/>
    <sheet name="GM" sheetId="13" r:id="rId5"/>
    <sheet name="1. สรุปภาพรวมจัดสรร" sheetId="24" r:id="rId6"/>
    <sheet name="2.งบดำเนินการ" sheetId="25" r:id="rId7"/>
    <sheet name="3.เงินรับฝาก" sheetId="26" r:id="rId8"/>
    <sheet name="Sheet1" sheetId="30" r:id="rId9"/>
    <sheet name="4.รหัสอื่น" sheetId="27" r:id="rId10"/>
    <sheet name="5.สรุปจัดสรร7.5+5 ล้าน" sheetId="28" r:id="rId11"/>
    <sheet name="ยอดตัดงบใหม่" sheetId="15" r:id="rId12"/>
    <sheet name="Focal point(ไม่ใช้)" sheetId="18" r:id="rId13"/>
    <sheet name="GM(แจงรายละเอียด)" sheetId="29" r:id="rId14"/>
  </sheets>
  <definedNames>
    <definedName name="_xlnm.Print_Titles" localSheetId="6">'2.งบดำเนินการ'!$1:$3</definedName>
    <definedName name="_xlnm.Print_Titles" localSheetId="7">'3.เงินรับฝาก'!$2:$2</definedName>
    <definedName name="_xlnm.Print_Titles" localSheetId="3">CFO!$3:$4</definedName>
    <definedName name="_xlnm.Print_Titles" localSheetId="2">CHRO!$3:$4</definedName>
    <definedName name="_xlnm.Print_Titles" localSheetId="0">CIO!$3:$4</definedName>
    <definedName name="_xlnm.Print_Titles" localSheetId="1">CSO!$3:$4</definedName>
    <definedName name="_xlnm.Print_Titles" localSheetId="4">GM!$3:$4</definedName>
    <definedName name="_xlnm.Print_Titles" localSheetId="13">'GM(แจงรายละเอียด)'!$3:$4</definedName>
  </definedNames>
  <calcPr calcId="145621"/>
</workbook>
</file>

<file path=xl/calcChain.xml><?xml version="1.0" encoding="utf-8"?>
<calcChain xmlns="http://schemas.openxmlformats.org/spreadsheetml/2006/main">
  <c r="D5" i="30" l="1"/>
  <c r="E5" i="30"/>
  <c r="F5" i="30"/>
  <c r="F4" i="30"/>
  <c r="D14" i="26"/>
  <c r="D4" i="26"/>
  <c r="F32" i="25"/>
  <c r="G32" i="25"/>
  <c r="H27" i="25"/>
  <c r="H28" i="25"/>
  <c r="H29" i="25"/>
  <c r="H30" i="25"/>
  <c r="H31" i="25"/>
  <c r="H32" i="25"/>
  <c r="E28" i="25"/>
  <c r="F26" i="25"/>
  <c r="G26" i="25"/>
  <c r="H26" i="25"/>
  <c r="H14" i="25"/>
  <c r="E14" i="25"/>
  <c r="D33" i="24" l="1"/>
  <c r="C33" i="24"/>
  <c r="B33" i="24"/>
  <c r="I9" i="29" l="1"/>
  <c r="E18" i="28" l="1"/>
  <c r="F18" i="28"/>
  <c r="G18" i="28"/>
  <c r="G38" i="10" l="1"/>
  <c r="K8" i="29" l="1"/>
  <c r="G14" i="13"/>
  <c r="D9" i="24"/>
  <c r="G9" i="24" s="1"/>
  <c r="B10" i="24"/>
  <c r="C10" i="24"/>
  <c r="D5" i="24"/>
  <c r="G5" i="24" s="1"/>
  <c r="D6" i="24"/>
  <c r="G6" i="24" s="1"/>
  <c r="D7" i="24"/>
  <c r="G7" i="24" s="1"/>
  <c r="D8" i="24"/>
  <c r="G8" i="24" s="1"/>
  <c r="D10" i="24"/>
  <c r="G17" i="29"/>
  <c r="K11" i="29"/>
  <c r="K9" i="29"/>
  <c r="I8" i="29"/>
  <c r="I16" i="29" s="1"/>
  <c r="K5" i="29"/>
  <c r="K16" i="29" s="1"/>
  <c r="G10" i="24" l="1"/>
  <c r="M16" i="29"/>
  <c r="F10" i="24"/>
  <c r="G14" i="9"/>
  <c r="G17" i="27" l="1"/>
  <c r="I12" i="18" l="1"/>
  <c r="J12" i="18"/>
  <c r="J10" i="28"/>
  <c r="E4" i="25"/>
  <c r="H4" i="25"/>
  <c r="E5" i="25"/>
  <c r="H5" i="25"/>
  <c r="E6" i="25"/>
  <c r="H6" i="25"/>
  <c r="E7" i="25"/>
  <c r="H7" i="25"/>
  <c r="E8" i="25"/>
  <c r="H8" i="25"/>
  <c r="E9" i="25"/>
  <c r="H9" i="25"/>
  <c r="E10" i="25"/>
  <c r="H10" i="25"/>
  <c r="E11" i="25"/>
  <c r="H11" i="25"/>
  <c r="E12" i="25"/>
  <c r="C13" i="25"/>
  <c r="B4" i="28" s="1"/>
  <c r="D13" i="25"/>
  <c r="C4" i="28" s="1"/>
  <c r="F13" i="25"/>
  <c r="H4" i="28" s="1"/>
  <c r="G13" i="25"/>
  <c r="I4" i="28" s="1"/>
  <c r="E19" i="25"/>
  <c r="H19" i="25"/>
  <c r="E20" i="25"/>
  <c r="H20" i="25"/>
  <c r="E21" i="25"/>
  <c r="H21" i="25"/>
  <c r="E22" i="25"/>
  <c r="H22" i="25"/>
  <c r="E23" i="25"/>
  <c r="H23" i="25"/>
  <c r="E24" i="25"/>
  <c r="E25" i="25"/>
  <c r="H25" i="25"/>
  <c r="C26" i="25"/>
  <c r="B6" i="28" s="1"/>
  <c r="D26" i="25"/>
  <c r="C6" i="28" s="1"/>
  <c r="H6" i="28"/>
  <c r="I6" i="28"/>
  <c r="C33" i="25"/>
  <c r="C37" i="25" s="1"/>
  <c r="B8" i="28" s="1"/>
  <c r="D33" i="25"/>
  <c r="D37" i="25" s="1"/>
  <c r="C8" i="28" s="1"/>
  <c r="F33" i="25"/>
  <c r="F37" i="25" s="1"/>
  <c r="H8" i="28" s="1"/>
  <c r="G33" i="25"/>
  <c r="G37" i="25" s="1"/>
  <c r="I8" i="28" s="1"/>
  <c r="E34" i="25"/>
  <c r="H34" i="25"/>
  <c r="E35" i="25"/>
  <c r="H35" i="25"/>
  <c r="E36" i="25"/>
  <c r="H36" i="25"/>
  <c r="C32" i="25"/>
  <c r="B7" i="28" s="1"/>
  <c r="D32" i="25"/>
  <c r="C7" i="28" s="1"/>
  <c r="E32" i="25"/>
  <c r="D7" i="28" s="1"/>
  <c r="H7" i="28"/>
  <c r="I7" i="28"/>
  <c r="J7" i="28"/>
  <c r="E15" i="25"/>
  <c r="H15" i="25"/>
  <c r="E16" i="25"/>
  <c r="G16" i="25"/>
  <c r="H16" i="25" s="1"/>
  <c r="E17" i="25"/>
  <c r="H17" i="25"/>
  <c r="C18" i="25"/>
  <c r="B5" i="28" s="1"/>
  <c r="D18" i="25"/>
  <c r="C5" i="28" s="1"/>
  <c r="F18" i="25"/>
  <c r="H5" i="28" s="1"/>
  <c r="H39" i="25"/>
  <c r="E10" i="24"/>
  <c r="D15" i="24"/>
  <c r="D16" i="24"/>
  <c r="D17" i="24"/>
  <c r="D18" i="24"/>
  <c r="D19" i="24"/>
  <c r="D20" i="24"/>
  <c r="B21" i="24"/>
  <c r="D21" i="24" s="1"/>
  <c r="C21" i="24"/>
  <c r="G12" i="18"/>
  <c r="G18" i="25" l="1"/>
  <c r="I5" i="28" s="1"/>
  <c r="I9" i="28" s="1"/>
  <c r="I11" i="28" s="1"/>
  <c r="J6" i="28"/>
  <c r="E7" i="28"/>
  <c r="E18" i="25"/>
  <c r="D5" i="28" s="1"/>
  <c r="F5" i="28" s="1"/>
  <c r="G5" i="28" s="1"/>
  <c r="D38" i="25"/>
  <c r="E33" i="25"/>
  <c r="E26" i="25"/>
  <c r="D6" i="28" s="1"/>
  <c r="F6" i="28" s="1"/>
  <c r="G6" i="28" s="1"/>
  <c r="C38" i="25"/>
  <c r="H18" i="25"/>
  <c r="J5" i="28" s="1"/>
  <c r="H33" i="25"/>
  <c r="H37" i="25" s="1"/>
  <c r="J8" i="28" s="1"/>
  <c r="F38" i="25"/>
  <c r="H13" i="25"/>
  <c r="J4" i="28" s="1"/>
  <c r="C9" i="28"/>
  <c r="F7" i="28"/>
  <c r="G7" i="28" s="1"/>
  <c r="B9" i="28"/>
  <c r="H9" i="28"/>
  <c r="E37" i="25"/>
  <c r="D8" i="28" s="1"/>
  <c r="E8" i="28" s="1"/>
  <c r="E13" i="25"/>
  <c r="G29" i="12"/>
  <c r="G38" i="25" l="1"/>
  <c r="E5" i="28"/>
  <c r="E6" i="28"/>
  <c r="H38" i="25"/>
  <c r="J9" i="28"/>
  <c r="H11" i="28"/>
  <c r="J11" i="28" s="1"/>
  <c r="D4" i="28"/>
  <c r="E38" i="25"/>
  <c r="F8" i="28"/>
  <c r="F9" i="28" s="1"/>
  <c r="G8" i="28" l="1"/>
  <c r="F4" i="28"/>
  <c r="G4" i="28" s="1"/>
  <c r="D9" i="28"/>
  <c r="E4" i="28"/>
  <c r="G22" i="15"/>
  <c r="H22" i="15"/>
  <c r="I22" i="15"/>
  <c r="G9" i="28" l="1"/>
  <c r="E9" i="28"/>
  <c r="C32" i="15" l="1"/>
  <c r="D23" i="15"/>
  <c r="B23" i="15"/>
  <c r="B9" i="15"/>
  <c r="G19" i="11" l="1"/>
  <c r="D9" i="26"/>
  <c r="D15" i="26" s="1"/>
</calcChain>
</file>

<file path=xl/comments1.xml><?xml version="1.0" encoding="utf-8"?>
<comments xmlns="http://schemas.openxmlformats.org/spreadsheetml/2006/main">
  <authors>
    <author>asus pc</author>
  </authors>
  <commentList>
    <comment ref="B5" authorId="0">
      <text>
        <r>
          <rPr>
            <sz val="9"/>
            <color indexed="81"/>
            <rFont val="Tahoma"/>
            <family val="2"/>
          </rPr>
          <t xml:space="preserve">ตัดจาก คก.ความปลอดัย
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 xml:space="preserve">ตัดจากสัมนาวิชาการ 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มีงบตำบลต้นแบบปี 2560 ยังไม่ได้ใช้ 3 ล้าน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มีสกลนครที่เดียว มีงบสนับสนุนตามแผนงานแยกต่างหาก</t>
        </r>
      </text>
    </comment>
    <comment ref="A20" authorId="0">
      <text>
        <r>
          <rPr>
            <sz val="9"/>
            <color indexed="81"/>
            <rFont val="Tahoma"/>
            <family val="2"/>
          </rPr>
          <t xml:space="preserve">ให้เฉพาะ ECS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มีงบจาก สป.สช.สนับสนุน 20  ล้าน</t>
        </r>
      </text>
    </comment>
  </commentList>
</comments>
</file>

<file path=xl/sharedStrings.xml><?xml version="1.0" encoding="utf-8"?>
<sst xmlns="http://schemas.openxmlformats.org/spreadsheetml/2006/main" count="819" uniqueCount="450">
  <si>
    <t>ลำดับ</t>
  </si>
  <si>
    <t>แผนงาน/โครงการ</t>
  </si>
  <si>
    <t>ยุทธศาสตร์เขต</t>
  </si>
  <si>
    <t>ตัวชี้วัด</t>
  </si>
  <si>
    <t>ผู้รับผิดชอบ</t>
  </si>
  <si>
    <t>(KPI)</t>
  </si>
  <si>
    <t>(ชื่อบุคคล)</t>
  </si>
  <si>
    <t xml:space="preserve">กิจกรรม </t>
  </si>
  <si>
    <t>(หน่วยนับ)</t>
  </si>
  <si>
    <t xml:space="preserve"> ผู้ตรวจราชการกระทรวงสาธารณสุข เขตสุขภาพที่ 8</t>
  </si>
  <si>
    <t xml:space="preserve">        ผู้อำนวยการสำนักงานเขตสุขภาพที่ 8</t>
  </si>
  <si>
    <t xml:space="preserve">ลงชื่อ ........................................................ผู้เสนอแผนปฏิบัติการ   </t>
  </si>
  <si>
    <t>ยุทธศาสตร์กระทรวงฯ</t>
  </si>
  <si>
    <t>แหล่งงบประมาณ</t>
  </si>
  <si>
    <t>ไตรมาส 1</t>
  </si>
  <si>
    <t>ไตรมาส 2</t>
  </si>
  <si>
    <t>ไตรมาส 3</t>
  </si>
  <si>
    <t>ไตรมาส 4</t>
  </si>
  <si>
    <t>Service   Excellence</t>
  </si>
  <si>
    <t xml:space="preserve">โครงการประชุมเชิงปฏิบัติการพัฒนาศักยภาพเจ้าหน้าที่และเครือข่ายพัฒนาระบบบริการสุขภาพ เขตสุขภาพที่ 8 </t>
  </si>
  <si>
    <t>ยุทธศาสตร์กระทรวงสาธารณสุข 4 ด้านService   Excellence  ,PP&amp;P  Excellence ,peple Excellence,Governance Excellence</t>
  </si>
  <si>
    <t xml:space="preserve">Governance Excellence
Service   Excellence </t>
  </si>
  <si>
    <t xml:space="preserve">โครงการอบรมพัฒนาศักยภาพบุคลากรและพัฒนาแนวทางการตรวจสอบคุณภาพบัญชี โดยจัดทำคู่มือการตรวจสอบคุณภาพบัญชีหน่วยบริการ เขตสุขภาพที่ 8 ประจำปี 2561  (Version 5) </t>
  </si>
  <si>
    <t xml:space="preserve">แผนงาน  Governance Excellence </t>
  </si>
  <si>
    <t xml:space="preserve">Governance Excellence </t>
  </si>
  <si>
    <t xml:space="preserve">ลงชื่อ ....................................................... ผู้รับผิดชอบแผนปฏิบัติการ   </t>
  </si>
  <si>
    <t xml:space="preserve">                 (นางรุ่งทิพย์  เอกพงษ์)           </t>
  </si>
  <si>
    <t xml:space="preserve">โครงการอบรมพัฒนาศักยภาพคณะกรรมการผลิตและพัฒนากำลังคนด้านสุขภาพสู่ความเป็นมืออาชีพ  </t>
  </si>
  <si>
    <t xml:space="preserve"> People  Excellence</t>
  </si>
  <si>
    <t>โครงการอบรมเพื่อพัฒนาบุคลากรผู้รับผิดชอบการจัดทำแผนกำลังคนตามกรอบโครงสร้างใหม่</t>
  </si>
  <si>
    <t>แผนบริหารจัดการกำลังคนด้านสุขภาพ เขตสุขภาพที่ 8  (HRM/HRD, แพทย์ประจำบ้าน, Intern, จัดสรรตำแหน่ง, KM, R2R,ทันตแพทย์ประจำบ้าน)</t>
  </si>
  <si>
    <t>แผนพัฒนาระบบฐานข้อมูล 
(HROPS, KM, R2R, อวช.)</t>
  </si>
  <si>
    <t>จ้างเหมาจัดทำระบบฐานข้อมูล</t>
  </si>
  <si>
    <t xml:space="preserve">โครงการอบรมพัฒนาข้าราชการใหม่ ปีงบประมาณ 2561  
(จ.สกลนคร) </t>
  </si>
  <si>
    <t>แผนพัฒนาบุคลากรสำนักงานเขตสุขภาพที่ 8 (สมัครอบรมหน่วยงานภายนอก)</t>
  </si>
  <si>
    <t xml:space="preserve"> - ค่าลงทะเบียนฝึกอบรม (หน่วยงานภายนอก)  30 คน  = 120,000 บาท</t>
  </si>
  <si>
    <t>กิจกรรม</t>
  </si>
  <si>
    <t>งบประมาณ    (บาท)</t>
  </si>
  <si>
    <t>Service Excellence
PP&amp;P Excellence</t>
  </si>
  <si>
    <t>ร้อยละ 80 กลุ่มเป้าหมายเข้าร่วมงานนิทรรศการแลกเปลี่ยนเรียนรู้</t>
  </si>
  <si>
    <t xml:space="preserve">Service Excellence
</t>
  </si>
  <si>
    <t>ร้อยละ 80 กลุ่มเป้าหมายเข้าร่วมประชุมฯ</t>
  </si>
  <si>
    <t>Governance Excellence</t>
  </si>
  <si>
    <t>พญ.ณภัทร สิทธิศักดิ์</t>
  </si>
  <si>
    <t>แผนการดำเนินงานเพื่อพัฒนาคุณภาพ รพ.สต. ติดดาว ประจำปี 2561</t>
  </si>
  <si>
    <t xml:space="preserve">ระยะดำเนินการ </t>
  </si>
  <si>
    <t>ร้อยละ 80 ของทุกจังหวัดผ่านเกณฑ์ตามองค์ประกอบข้อที่ 1-4 ที่ระดับคะแนน 3</t>
  </si>
  <si>
    <t>ร้อยละ 75 ของหน่วยงานที่จัดทำแผนกำลังคนตามกรอบโครงสร้างใหม่</t>
  </si>
  <si>
    <t xml:space="preserve">ร้อยละ 90 ของหน่วยงานมีระบบฐานข้อมูลที่เป็นปัจจุบัน </t>
  </si>
  <si>
    <t>ร้อยละ 80 ของบุคลากรได้รับการพัฒนาตามเกณฑ์ที่กำหนด</t>
  </si>
  <si>
    <t xml:space="preserve">ร้อยละ 80 ของคณะกรรมการฯเข้าร่วมการประชุมการบริหารจัดการกำลังคนด้านสุขภาพ </t>
  </si>
  <si>
    <t>ร้อยละ 80 ของผลงานวิชาการผ่านกระบวนการประเมินผลงานวิชาการตามเกณฑ์ที่กำหนด</t>
  </si>
  <si>
    <t>โครงการอบรมพัฒนาศักยภาพเจ้าหน้าที่เพื่อการประเมินสถานะสุขภาพ เขตสุขภาพที่  8 ครั้งที่ 3-4</t>
  </si>
  <si>
    <t>โครงการสัมนาวิชาการ เขตสุขภาพที่ 8 ประจำปี 2561</t>
  </si>
  <si>
    <t xml:space="preserve">ลงชื่อ ....................................................... ผู้อนุมัติแผนปฏิบัติการ   </t>
  </si>
  <si>
    <t xml:space="preserve">               (นายสมิต  ประสันนาการ)            </t>
  </si>
  <si>
    <t xml:space="preserve">                (นายชาญวิทย์   ทระเทพ)           </t>
  </si>
  <si>
    <t xml:space="preserve">           (นายชาญวิทย์   ทระเทพ)           </t>
  </si>
  <si>
    <t>รวมทั้งสิ้น</t>
  </si>
  <si>
    <t xml:space="preserve">Governance   Excellence </t>
  </si>
  <si>
    <t xml:space="preserve">แผนการดำเนินงานความปลอดภัยผู้ป่วยและบุคลากรสาธารณสุขเขตสุขภาพที่ 8 ปีงบประมาณ 2561  </t>
  </si>
  <si>
    <t xml:space="preserve">Service   Excellence </t>
  </si>
  <si>
    <t>แผนการติดตามประเมินระบบควบคุมภายในระดับเขต ปี 2561</t>
  </si>
  <si>
    <t xml:space="preserve">เบิกจ่ายงบประมาณตามนโยบาย มากกว่าร้อยละ 80 </t>
  </si>
  <si>
    <t xml:space="preserve">แผนการเบิกจ่ายงบดำเนินงานค่าใช้สอย ภายในสำนักงานเขตสุขภาพที่ 8 </t>
  </si>
  <si>
    <t>ค่าวัสดุใช้สอย</t>
  </si>
  <si>
    <t>ค่าซ่อมแซมและบำรุงรักษา</t>
  </si>
  <si>
    <t>ค่าน้ำมันเชื้อเพลิง</t>
  </si>
  <si>
    <t>ค่าใช้จ่ายเดินทางไปราชการ/ประชุม/อบรม/สัมมนา/ประเมิน นิเทศ ติดตาม/ค่าตอบแทน /OT</t>
  </si>
  <si>
    <t>ค่าใช้จ่ายการจัดประชุมราชการ</t>
  </si>
  <si>
    <t>ค่าโทรศัพท์</t>
  </si>
  <si>
    <t>ค่าเช่าอินเตอร์เน็ต TOT</t>
  </si>
  <si>
    <t>ค่าเช่าเครื่องถ่ายเอกสาร</t>
  </si>
  <si>
    <t>ค่าซ่อมและตรวจสภาพรถยนต์</t>
  </si>
  <si>
    <t>ค่าประกันภัยรถยนต์ 5 คัน</t>
  </si>
  <si>
    <t>นางพรทิพย์    ตันมิ่ง</t>
  </si>
  <si>
    <t xml:space="preserve">ค่าไปรษณีย์ </t>
  </si>
  <si>
    <t>รวม</t>
  </si>
  <si>
    <t xml:space="preserve">โครงการประเมินคุณธรรมความโปร่งใสในการดำเนินงานหน่วยงานภาครัฐ (ITA)    </t>
  </si>
  <si>
    <t xml:space="preserve">โครงการพัฒนาระบบบริการปฐมภูมิเขตสุขภาพที่ 8 สู่ปฐมภูมิ 4.0  </t>
  </si>
  <si>
    <t>Service Ecellence</t>
  </si>
  <si>
    <t>กลุ่มเป้าหมาย เข้าร่วม ร้อยละ 80</t>
  </si>
  <si>
    <t xml:space="preserve">  -  ค่าอาหารว่างและเครื่องดื่ม 50 คน x 30 บาท x 2 มื้อ x 1วัน   = 3,000 บาท</t>
  </si>
  <si>
    <t xml:space="preserve">  -  ค่าอาหารกลางวัน  50 คน x 120 บาท x 1 มื้อ x 1 ครั้ง  = 6,000บาท</t>
  </si>
  <si>
    <t>รวมเป็นเงิน 9,000  บาท</t>
  </si>
  <si>
    <t xml:space="preserve"> -  ค่าอาหารว่างและเครื่องดื่ม 100 คน x 50 บาท x 2 มื้อ x 1 วัน = 10,000 บาท</t>
  </si>
  <si>
    <t xml:space="preserve"> -  ค่าอาหารกลางวัน 100 คน x 250 บาท x 1 มื้อ x 1 วัน = 25,000 บาท</t>
  </si>
  <si>
    <t xml:space="preserve"> -  ค่าสมนาคุณวิทยากร (บุคคลของรัฐ)  15 คน x 600 บาท x 3 ชั่วโมง  x 1 วัน = 27,000 บาท</t>
  </si>
  <si>
    <t xml:space="preserve"> -  ค่าที่พักวิทยากร 10 ห้อง x 1,300 บาท x 1 คืน =13,000 บาท</t>
  </si>
  <si>
    <t xml:space="preserve"> -  ค่าพาหนะวิทยากร = 9,500 บาท</t>
  </si>
  <si>
    <t xml:space="preserve"> -  ค่าพาหนะผู้บริหาร = 6,500 บาท</t>
  </si>
  <si>
    <t xml:space="preserve"> รวมทั้งสิ้น 91,000  บาท</t>
  </si>
  <si>
    <t>PP&amp;P Excellence</t>
  </si>
  <si>
    <t xml:space="preserve"> รฝ.19</t>
  </si>
  <si>
    <t xml:space="preserve">นายสุรัชย รสโสดา </t>
  </si>
  <si>
    <t xml:space="preserve">โครงการพัฒนาคุณภาพชีวิตระดับอำเภอ (พชอ.) </t>
  </si>
  <si>
    <t>รฝ 31</t>
  </si>
  <si>
    <t>โครงการพัฒนาศักยภาพบุคลากรคลินิกหมอครอบครัว (Primary Care Cluster : PCC)</t>
  </si>
  <si>
    <t xml:space="preserve">บุคลากรคลินิกหมอครอบครัว (Primary Care Cluster : PCC) เขตสุขภาพที่ 8 เข้าร่วมกิจกรรมร้อยละ 100 (PCC ทุกแห่ง)
</t>
  </si>
  <si>
    <t>รฝ 17</t>
  </si>
  <si>
    <t>โครงการพัฒนาแนวทางการดำเนินงานระบบบริการปฐมภูมิ ประจำปี 2561</t>
  </si>
  <si>
    <t>คณะทำงานฯ เข้าร่วมการประชุมไม่น้อยกว่าร้อยละ 80</t>
  </si>
  <si>
    <t xml:space="preserve">      หัวหน้ากลุ่มงานพัฒนาระบบบริการสุขภาพ</t>
  </si>
  <si>
    <t xml:space="preserve">                 (น.ส.ณภัทร สิทธิศักดิ์)           </t>
  </si>
  <si>
    <t xml:space="preserve">            นายแพทย์ชำนาญการพิเศษ</t>
  </si>
  <si>
    <t>แผนปฏิบัติการปีงบประมาณ 2561  กลุ่มงานพัฒนาระบบบริการสุขภาพ สำนักงานเขตสุขภาพที่ 8</t>
  </si>
  <si>
    <t xml:space="preserve">แผนปฏิบัติการปีงบประมาณ 2561 กลุ่มงานอำนวยการ สำนักงานเขตสุขภาพที่ 8 </t>
  </si>
  <si>
    <t xml:space="preserve">แผนปฏิบัติการปีงบประมาณ 2561 กลุ่มงานยุทธศาสตร์และสารสนเทศ สำนักงานเขตสุขภาพที่ 8 </t>
  </si>
  <si>
    <t xml:space="preserve">แผนปฏิบัติการปีงบประมาณ 2561 กลุ่มงานบริหารการเงินการคลัง สำนักงานเขตสุขภาพที่ 8 </t>
  </si>
  <si>
    <t xml:space="preserve">แผนปฏิบัติการปีงบประมาณ 2561 กลุ่มงานบริหารทรัพยากรบุคคล สำนักงานเขตสุขภาพที่ 8 </t>
  </si>
  <si>
    <t xml:space="preserve">แผนการบริหารจัดการและพัฒนาประสิทธิภาพการบริหารการเงินการคลัง </t>
  </si>
  <si>
    <t xml:space="preserve">ร้อยละของหน่วยบริการที่ประสบภาวะวิกฤตทางการเงิน ไม่เกินร้อยละ 6 </t>
  </si>
  <si>
    <t>รฝ.3</t>
  </si>
  <si>
    <t>รฝ.9</t>
  </si>
  <si>
    <t>แผนการตรวจประเมินประสิทธิภาพการบริหารการเงินการคลัง  FAI ปีงบประมาณ 2561</t>
  </si>
  <si>
    <t xml:space="preserve">ร้อยละของหน่วยบริการ ผ่านเกณฑ์ตรวจประเมิน ร้อยละ 90 </t>
  </si>
  <si>
    <t xml:space="preserve">แผนการบริหารและกำหนดแนวทางการใช้จ่ายเงินกองทุนหลักประกันสุขภาพแห่งชาติ ระดับเขต (คทง.5x5) </t>
  </si>
  <si>
    <t xml:space="preserve">3.  ผลิตสื่อเพื่อเผยแพร่นโยบายและยุทธศาสตร์เขตสุขภาพที่ 8
   -   ค่าจัดทำสื่อสิ่งพิมพ์และเอกสาร เพื่อเผยแพร่นโยบายละยุทธศาสตร์ ปี 2561
</t>
  </si>
  <si>
    <t xml:space="preserve">        นักวิชาการสาธารณสุขชำนาญการ</t>
  </si>
  <si>
    <t>รวมทั้งหมด</t>
  </si>
  <si>
    <t xml:space="preserve">     หัวหน้ากลุ่มงานบริหารการเงินและการคลัง</t>
  </si>
  <si>
    <t xml:space="preserve">            นักวิชาการสาธารณสุขชำนาญการ</t>
  </si>
  <si>
    <t>กลุ่มงาน</t>
  </si>
  <si>
    <t>งวดที่ 1</t>
  </si>
  <si>
    <t xml:space="preserve">งวดที่ 2 </t>
  </si>
  <si>
    <t>กลุ่มงานอำนวยการ (GM)</t>
  </si>
  <si>
    <t>กลุ่มงานยุทธศาสตร์และสารสนเทศ (CIO)</t>
  </si>
  <si>
    <t>กลุ่มงานบริหารทรัพยากรบุคคล (CHRO)</t>
  </si>
  <si>
    <t>กลุ่มงานพัฒนาระบบบริการสุขภาพ (CSO)</t>
  </si>
  <si>
    <t>กลุ่มงานบริหารการเงินการคลัง (CFO)</t>
  </si>
  <si>
    <t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100230095000000/M4954) งบดำเนินงาน แหล่งของเงิน 6111200</t>
  </si>
  <si>
    <t xml:space="preserve">                         (นายชาญวิทย์   ทระเทพ)           </t>
  </si>
  <si>
    <t xml:space="preserve">          ผู้ตรวจราชการกระทรวงสาธารณสุข เขตสุขภาพที่ 8</t>
  </si>
  <si>
    <t xml:space="preserve">             ผู้อำนวยการสำนักงานเขตสุขภาพที่ 8</t>
  </si>
  <si>
    <t xml:space="preserve">                      (นายสมิต  ประสันนาการ)            </t>
  </si>
  <si>
    <t>หัวหน้ากลุ่มงานอำนวยการ</t>
  </si>
  <si>
    <t>(บาท)</t>
  </si>
  <si>
    <t>รวม 2 งวด</t>
  </si>
  <si>
    <t>(2) งบประมาณ
ตามแผนงาน/โครงการ</t>
  </si>
  <si>
    <t xml:space="preserve"> (3) เงินรับฝาก</t>
  </si>
  <si>
    <t xml:space="preserve">รวมทั้งสิ้น (1+2+3) </t>
  </si>
  <si>
    <r>
      <t xml:space="preserve">แผนยุทธศาสตร์พัฒนาด้านสาธารณสุขและเสริมสร้างสุขภาพ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</t>
    </r>
    <r>
      <rPr>
        <b/>
        <sz val="16"/>
        <color theme="1"/>
        <rFont val="TH SarabunPSK"/>
        <family val="2"/>
      </rPr>
      <t xml:space="preserve">100230095000000/M4954) </t>
    </r>
    <r>
      <rPr>
        <sz val="16"/>
        <color theme="1"/>
        <rFont val="TH SarabunPSK"/>
        <family val="2"/>
      </rPr>
      <t xml:space="preserve">  งบดำเนินงาน แหล่งของเงิน 6111200</t>
    </r>
  </si>
  <si>
    <t>โครงการพัฒนาศักยภาพเครือข่ายพัสดุเขตสุขภาพที่ 8</t>
  </si>
  <si>
    <t>GM</t>
  </si>
  <si>
    <t>CSO</t>
  </si>
  <si>
    <t>CFO</t>
  </si>
  <si>
    <t>CIO</t>
  </si>
  <si>
    <t>TB</t>
  </si>
  <si>
    <t>รวมตัด</t>
  </si>
  <si>
    <t>Herb</t>
  </si>
  <si>
    <t>Option 1</t>
  </si>
  <si>
    <t>ยอดตัด</t>
  </si>
  <si>
    <t>One Day</t>
  </si>
  <si>
    <t>DM</t>
  </si>
  <si>
    <t>RTI</t>
  </si>
  <si>
    <t>แม่และเด็ก</t>
  </si>
  <si>
    <t>Sepsis</t>
  </si>
  <si>
    <t>ข้อมูล</t>
  </si>
  <si>
    <t xml:space="preserve">PP </t>
  </si>
  <si>
    <t>Service</t>
  </si>
  <si>
    <t>Governance</t>
  </si>
  <si>
    <t>Excellence</t>
  </si>
  <si>
    <t>Option 2  เลือกตาม Excellence</t>
  </si>
  <si>
    <t>จัดสรร</t>
  </si>
  <si>
    <t>เรื่อง</t>
  </si>
  <si>
    <t>รายงานการจัดสรรงบประมาณสำนักงานเขตสุขาพที่ 8 ใหม่ (5 ล้าน)</t>
  </si>
  <si>
    <t>จัดสรรให้</t>
  </si>
  <si>
    <t>1. การปรับลดเงินโครงการรายกลุ่มงาน</t>
  </si>
  <si>
    <t>ตัดจากโครงการ</t>
  </si>
  <si>
    <t>2. การจัดสรรงบประมาณให้ Service Plan</t>
  </si>
  <si>
    <r>
      <t xml:space="preserve">1.  หลักการ : ตัดเงินจากแผนงานโครงการเดิมจากทุก C ได้วงเงิน  </t>
    </r>
    <r>
      <rPr>
        <b/>
        <sz val="14"/>
        <color rgb="FFFF0000"/>
        <rFont val="TH SarabunPSK"/>
        <family val="2"/>
      </rPr>
      <t>500,000  บาท</t>
    </r>
  </si>
  <si>
    <t>2.  เกณฑ์การพิจารณา :  พิจารณาจากการใช้ตัวชี้วัด PA  และยุทธศาสตร์เขตฯ  กรณีได้รับจัดสรรงบประมาณจากแหล่งอื่นแล้ว           จะไม่จัดสรรเพิ่มเติมให้</t>
  </si>
  <si>
    <t>โครงการพัฒนาระบบข้อมูลและสารสนเทศเพื่อการกำกับ ติดตามและประเมินผลตามตัวชี้วัดการพัฒนา Service Plan และโครงการพัฒนาศักยภาพเจ้าหน้าที่และเครือข่ายพัฒนาระบบบริการ(IT)</t>
  </si>
  <si>
    <t>จัดสรรตาม PA กระทรวง</t>
  </si>
  <si>
    <t>จัดสรรตามยุทธศาสตร์เขตฯ</t>
  </si>
  <si>
    <t>ECS</t>
  </si>
  <si>
    <t>งบดำเนินการ 2561</t>
  </si>
  <si>
    <t>คำของบจากกลุ่มงานทั้งปี (7.5 ล้าน)</t>
  </si>
  <si>
    <t>ลดทอนเงินที่ขอส่วนเกินลง</t>
  </si>
  <si>
    <t>สรุปตามวงเงินที่ได้รับจัดสรร (5 ล้าน)</t>
  </si>
  <si>
    <t>คำของวด 1</t>
  </si>
  <si>
    <t>คำของวด 2</t>
  </si>
  <si>
    <t>คำขอทั้งปี</t>
  </si>
  <si>
    <t>ร้อยละของ
งวด 1</t>
  </si>
  <si>
    <t>ตัด 33.89%</t>
  </si>
  <si>
    <t>ทอนส่วนเกินลง</t>
  </si>
  <si>
    <t>ให้ใช้งวดที่ 1</t>
  </si>
  <si>
    <t>ให้ใช้งวดที่ 2</t>
  </si>
  <si>
    <t>จัดสรรตามวงเงิน 5 ล้าน</t>
  </si>
  <si>
    <t>CHRO</t>
  </si>
  <si>
    <t>หมายเหตุ</t>
  </si>
  <si>
    <t>จำนวน (บาท)</t>
  </si>
  <si>
    <t>ให้ใช้งวด 1</t>
  </si>
  <si>
    <t>ให้ใช้งวด 2</t>
  </si>
  <si>
    <t>1. รวมค่าตอบแทนทั้งปีหมอนิ่ม 500,000 กับโอเล่ 100,000</t>
  </si>
  <si>
    <t xml:space="preserve">2. นิเทศ กำกับ ติดตามของ CSO +CIO = 75,000  </t>
  </si>
  <si>
    <t>3. ร่วมจัดนิทรรศการ Service Plan Sharing  กระทรวง 77,000</t>
  </si>
  <si>
    <t>4. จัดประชุมราชการพัฒนางาน Service Plan   50,000</t>
  </si>
  <si>
    <t>Focal Point</t>
  </si>
  <si>
    <t>โอนงวด 1</t>
  </si>
  <si>
    <t>โอนงวด 2</t>
  </si>
  <si>
    <t>การเงิน (สนง.เขต)</t>
  </si>
  <si>
    <t xml:space="preserve">หมายเหตุ : โอนให้ 2 งวดๆละ 50% (ยกเว้นต่ำกว่า 50,000 บาท  โอนให้ 100%) </t>
  </si>
  <si>
    <t>ไม่เอา</t>
  </si>
  <si>
    <t>แผนปฏิบัติการปีงบประมาณ 2561 สำนักงานเขตสุขภาพที่ 8  (โอนเปลี่ยนแปลงงบให้ Focal Point)</t>
  </si>
  <si>
    <t>หัวหน้ากลุ่มงานยุทธศาสตร์และสารสนเทศ</t>
  </si>
  <si>
    <t>6. สาขาโรคติดเชื้อ (Sepsis)  รพ.อุดรธานี</t>
  </si>
  <si>
    <t>5.  สาขาการป้องกันและลดอุบัติเหตุทางถนน (RTI) สสจ.อุดรธานี</t>
  </si>
  <si>
    <t>4.  สาขาโรคเบาหวาน (DM) สสจ.หนองคาย</t>
  </si>
  <si>
    <t>3. สาขาการบริการผ่าตัดแบบวันเดียว (One Day Surgery) รพ.อุดรธานี</t>
  </si>
  <si>
    <t>2. สาขาการรักษาพยาบาลฉุกเฉิน (ECS) รพ.อุดรธานี</t>
  </si>
  <si>
    <t>1. สาขาวัณโรคปอด (TB) สสจ.นครพนม</t>
  </si>
  <si>
    <t>จัดสรรให้ Focal Point  (400,000 บาท) ดังนี้</t>
  </si>
  <si>
    <t>(1) งบดำเนินการ (บาท)</t>
  </si>
  <si>
    <t>โอนเปลี่ยนแปลงงบ</t>
  </si>
  <si>
    <t xml:space="preserve">จัดสรรให้ Focal Point </t>
  </si>
  <si>
    <t>รวม CSO</t>
  </si>
  <si>
    <t>รวม CFO</t>
  </si>
  <si>
    <t>แผนงาน ประชุม คณะกรรมการพัฒนาประสิทธิภาพการบริหารการเงินการคลัง ระดับจังหวัด และระดับเขต ( CFO )</t>
  </si>
  <si>
    <t xml:space="preserve">แผนงาน ประชุม คณะกรรมการ กำหนดแนวทางการใช้จ่ายเงินกองทุนหลักประกันสุขภาพแห่งชาติ ระดับเขต (คทง.5x5) </t>
  </si>
  <si>
    <t>รวม GM</t>
  </si>
  <si>
    <t xml:space="preserve">ประชุมคณะกรรมการความปลอดภัยผู้ป่วยและบุคลากรสาธารณสุข เขตสุขภาพที่ 8 </t>
  </si>
  <si>
    <t>รวม CHRO</t>
  </si>
  <si>
    <t>รวม CIO</t>
  </si>
  <si>
    <t xml:space="preserve">โครงการประชุมเชิงปฏิบัติการพัฒนาองค์ความรู้ในการพัฒนาหน่วยบริการเพื่อรองรับการประเมินและขอยกฐานะหน่วยบริการ ในสังกัดเขตสุขภาพที่ 8 ปี 2561
    </t>
  </si>
  <si>
    <t>2. ประชุมคณะกรรมการเขตสุขภาพที่ 8  (6 ครั้ง)</t>
  </si>
  <si>
    <t>โครงการพัฒนาระบบข้อมูลและสารสนเทศเพื่อการกำกับ ติดตามและประเมินผลตามตัวชี้วัดการพัฒนา Service Plan และยุทธศาสตร์เขตสุขภาพ ยุทธศาสตร์กระทรวงสาธารณสุข เขตสุขภาพที่ 8 ประจำปีงบประมาณ 2561</t>
  </si>
  <si>
    <t>โครงการพัฒนาศักยภาพบุคลากรเทคโนโลยีสารสนเทศ เขตสุขภาพที่ 8 ประจำปีงบประมาณ 2561</t>
  </si>
  <si>
    <t>งวดที่ 2
(เม.ย.-ก.ย.)</t>
  </si>
  <si>
    <t>งวดที่ 1
(ต.ค.-มี.ค.)</t>
  </si>
  <si>
    <t>รวมคำขอทั้งหมด</t>
  </si>
  <si>
    <t>วงเงินได้รับจัดสรร 5 ล้าน</t>
  </si>
  <si>
    <t>วงเงินคำขอ  7.5 ล้าน</t>
  </si>
  <si>
    <t>โครงการ/กิจกรรม</t>
  </si>
  <si>
    <t>รฝ 24</t>
  </si>
  <si>
    <t>รหัส (รหัส รฝ.)</t>
  </si>
  <si>
    <t>ไตรมาส 1-2</t>
  </si>
  <si>
    <t>ไตรมาส 3-4</t>
  </si>
  <si>
    <t>งบประมาณ
(บาท)</t>
  </si>
  <si>
    <t xml:space="preserve"> จัดสรรให้ Focal Point  </t>
  </si>
  <si>
    <r>
      <t xml:space="preserve">แผนยุทธศาสตร์พัฒนาด้านสาธารณสุขและเสริมสร้างสุขภาพ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</t>
    </r>
    <r>
      <rPr>
        <b/>
        <sz val="16"/>
        <color theme="1"/>
        <rFont val="TH SarabunPSK"/>
        <family val="2"/>
      </rPr>
      <t>100230095000000/M4954)</t>
    </r>
    <r>
      <rPr>
        <sz val="16"/>
        <color theme="1"/>
        <rFont val="TH SarabunPSK"/>
        <family val="2"/>
      </rPr>
      <t>งบดำเนินงาน แหล่งของเงิน 6111200</t>
    </r>
  </si>
  <si>
    <t>หน่วยงานเครือข่ายดำเนินการได้บรรลุวัตถุประสงค์และตัวชี้วัดตามเกณฑ์ที่กำหนด</t>
  </si>
  <si>
    <t>กลุ่มงานพัฒนาระบบบบริการสุขภาพ (CSO)</t>
  </si>
  <si>
    <t xml:space="preserve">ลงชื่อ ....................................................... ผู้เสนอแผนปฏิบัติการ   </t>
  </si>
  <si>
    <t xml:space="preserve">         ผู้อำนวยการสำนักงานเขตสุขภาพที่ 8</t>
  </si>
  <si>
    <t xml:space="preserve">                (นายสมิต  ประสันนาการ)            </t>
  </si>
  <si>
    <t>สนับสนุนงบประมาณการดำเนินงานพัฒนาระบบริการสุขภาพให้หน่วยงานเครือข่าย ดังนี้</t>
  </si>
  <si>
    <t>โอนเปลี่ยนแปลงงบประมาณ</t>
  </si>
  <si>
    <t>แผนการสนับสนุนการดำเนินงานพัฒนาระบบริการสุขภาพ ของหน่วยงานเครือข่าย (โอนเปลี่ยนแปลงงบประมาณ)</t>
  </si>
  <si>
    <t>แผนปฏิบัติการปีงบประมาณ 2561 กลุ่มงานพัฒนาระบบบริการสุขภาพ สำนักงานเขตสุขภาพที่ 8 (งบประมาณตามแผนงานโครงการ)</t>
  </si>
  <si>
    <r>
      <rPr>
        <b/>
        <u/>
        <sz val="14"/>
        <color theme="1"/>
        <rFont val="TH SarabunPSK"/>
        <family val="2"/>
      </rPr>
      <t xml:space="preserve"> กิจกรรม 1</t>
    </r>
    <r>
      <rPr>
        <b/>
        <sz val="14"/>
        <color theme="1"/>
        <rFont val="TH SarabunPSK"/>
        <family val="2"/>
      </rPr>
      <t xml:space="preserve"> การประชุมชี้แจงแนวทางการดำเนินงานฯ </t>
    </r>
  </si>
  <si>
    <t>แผนงานพื้นฐานการพัฒนาและเสริมสร้างศักยภาพคน ผลผลิตนโยบาย ยุทธศาสตร์ ระบบบริหารจัดการด้านสุขภาพที่มีคุณภาพและประสิทธิภาพ (2100234008000000) กิจกรรมพัฒนาระบบข้อมูลเทคโนโลยีสารสนเทศและการสื่อสารประชาสัมพันธ์เพื่อสนับสนุนบริการสุขภาพ (2100234008000000/M4977) งบดำเนินงาน แหล่งของเงิน 6111200</t>
  </si>
  <si>
    <r>
      <rPr>
        <b/>
        <u/>
        <sz val="14"/>
        <color theme="1"/>
        <rFont val="TH SarabunPSK"/>
        <family val="2"/>
      </rPr>
      <t xml:space="preserve"> กิจกรรม 2</t>
    </r>
    <r>
      <rPr>
        <b/>
        <sz val="14"/>
        <color theme="1"/>
        <rFont val="TH SarabunPSK"/>
        <family val="2"/>
      </rPr>
      <t xml:space="preserve"> การประชุมเชิงปฏิบัติกาพัฒนาศักยภาพทีมพี่เลี้ยงระบบบริการปฐมภูมิ (ครู ข รพ.สต.ติดดาว) เขตสุขภาพที่ 8 ประจำปี 2561</t>
    </r>
  </si>
  <si>
    <t xml:space="preserve">         (นางสาวณภัทร สิทธิศักดิ์)           </t>
  </si>
  <si>
    <t xml:space="preserve">          (นายสมิต  ประสันนาการ)            </t>
  </si>
  <si>
    <t xml:space="preserve">          (นายชาญวิทย์   ทระเทพ)           </t>
  </si>
  <si>
    <t xml:space="preserve">    ผู้อำนวยการสำนักงานเขตสุขภาพที่ 8</t>
  </si>
  <si>
    <t>1. บุคลากรและภาคีเครือข่ายได้รับการอบรมพัฒนาศักยภาพไม่น้อยกว่าร้อยละ 90
2. เอกสารข้อมูลปัญหาสุขภาพในพื้นที่ฯ 1 ฉบับ</t>
  </si>
  <si>
    <t xml:space="preserve"> รฝ.24</t>
  </si>
  <si>
    <t xml:space="preserve">ลงชื่อ .......................................... ผู้เสนอแผนปฏิบัติการ   </t>
  </si>
  <si>
    <t xml:space="preserve">ลงชื่อ ........................................... ผู้รับผิดชอบแผนปฏิบัติการ   </t>
  </si>
  <si>
    <t xml:space="preserve">            (นางรัชนี คอมแพงจันทร์)           </t>
  </si>
  <si>
    <t xml:space="preserve">   นักวิชาการสาธารณสุขชำนาญการพิเศษ</t>
  </si>
  <si>
    <t xml:space="preserve"> หัวหน้ากลุ่มงานยุทธศาสตร์และสารสนเทศ</t>
  </si>
  <si>
    <t xml:space="preserve">ลงชื่อ ................................................... ผู้อนุมัติแผนปฏิบัติการ   </t>
  </si>
  <si>
    <t>FIX</t>
  </si>
  <si>
    <t>รวมค่าใช้จ่ายครั้งที่ 4 = 23,800 บาท</t>
  </si>
  <si>
    <t>ครั้งที่ 5   เบิกจาก รฝ.9 จำนวน 23,800 บาท</t>
  </si>
  <si>
    <t>รวมค่าใช้จ่ายครั้งที่ 5 = 23,800 บาท</t>
  </si>
  <si>
    <t>แผนกาบริหารจัดการบัญชีเกณฑ์คงค้าง (GL) เพื่อรองรับการจัดทำบัญชีภาครัฐ (GFMIS)  ปีงบประมาณ 2561</t>
  </si>
  <si>
    <t>แผนงานการบริหารจัดการเขตสุขภาพที่ 8 ปี 2561</t>
  </si>
  <si>
    <t xml:space="preserve"> กิจกรรม จัดประชุมคณะทำงานกำหนดแนวทางการใช้จ่ายเงินกองทุนหลักประกันสุขภาพแห่งชาติ ระดับเขต (คทง.5x5)  จำนวน 5 ครั้ง</t>
  </si>
  <si>
    <t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100230095000000/   M4954) งบดำเนินงาน แหล่งของเงิน 6111200</t>
  </si>
  <si>
    <t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00230095000000/  M4954) งบดำเนินงาน แหล่งของเงิน 6111200</t>
  </si>
  <si>
    <t xml:space="preserve">     นายแพทย์ชำนาญการพิเศษ</t>
  </si>
  <si>
    <t xml:space="preserve">      (น.ส.ณภัทร สิทธิศักดิ์)           </t>
  </si>
  <si>
    <t>หัวหน้ากลุ่มงานพัฒนาระบบบริการสุขภาพ</t>
  </si>
  <si>
    <t>แผนยุทธศาสตร์พัฒนาด้านสาธารณสุขและเสริมสร้างสุขภาพ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(รหัสกิจกรรม100230095000000/  M4954)   งบดำเนินงาน แหล่งของเงิน 6111200</t>
  </si>
  <si>
    <t>ค่าใช้จ่ายในการบริหารจัดการจัดการภายในสำนักงานเขตสุขภาพที่ 8</t>
  </si>
  <si>
    <t xml:space="preserve">              (นายพลพีร์  พรศิรธนานันต์)           </t>
  </si>
  <si>
    <t xml:space="preserve">           นักวิชาการสาธารณสุขชำนาญการ</t>
  </si>
  <si>
    <t xml:space="preserve">          (นายชาญวิทย์  ทระเทพ)           </t>
  </si>
  <si>
    <t xml:space="preserve">Governance
Excellence </t>
  </si>
  <si>
    <t xml:space="preserve"> (ค่าวัสดุใช้สอย/ค่าซ่อมแซมและบำรุงรักษา/ค่าน้ำมันเชื้อเพลิง/ค่าใช้จ่ายเดินทางไปราชการ/ประชุม/อบรม/สัมมนา/ประเมิน นิเทศ ติดตาม/ค่าตอบแทน /OT/ค่าใช้จ่ายการจัดประชุมราชการ//ค่าไปรษณีย์ /ค่าโทรศัพท์/ค่าเช่าอินเตอร์เน็ต TOT/ค่าเช่าเครื่องถ่ายเอกสาร/ค่าซ่อมและตรวจสภาพรถยนต์)</t>
  </si>
  <si>
    <t xml:space="preserve">     หัวหน้ากลุ่มงานบริหารทรัพยากรบุคคล</t>
  </si>
  <si>
    <t xml:space="preserve">             (นางภัสธิยะกุล ชาวกะมุด)           </t>
  </si>
  <si>
    <t>ตัวชี้วัด (KPI)</t>
  </si>
  <si>
    <t>ยุทธศาสตร์กระทรวงฯ แผนงาน/โครงการ</t>
  </si>
  <si>
    <t>แผนยุทธศาสตร์พัฒนาด้านสาธารณสุขและเสริมสร้างสุขภาพ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100230095000000/M4954)งบดำเนินงาน แหล่งของเงิน 6111200</t>
  </si>
  <si>
    <t>รัชชดา สุขผึ้ง</t>
  </si>
  <si>
    <t>ผู้รับผิด
ชอบ</t>
  </si>
  <si>
    <r>
      <t xml:space="preserve">กิจกรรม จัดประชุมสัมนาวิชาการ เขตสุขภาพที่ 8 ประจำปี 2561   (จำนวน 1 ครั้ง)
</t>
    </r>
    <r>
      <rPr>
        <sz val="22"/>
        <rFont val="TH SarabunPSK"/>
        <family val="2"/>
      </rPr>
      <t xml:space="preserve">1. ค่าอาหารว่างและเครื่องดื่ม 300 คน x 50 บาท x 2 มื้อ x 1 ครั้ง = 30,000 บาท
2. ค่าอาหารกลางวัน 300 คน x 250 บาท x 1 มื้อ x 1 ครั้ง  75,000  บาท
3. ค่าสมนาคุณวิทยากรบรรยาย (บุคลากรของรัฐ) 1 คน x 600 บาท x 8 ชั่วโมง x 1 ครั้ง   = 4,800 บาท
4. ค่าที่พักวิทยากร 1 คน x 1,450 บาท x 1 คืน  = 1,450 บาท
5. ค่าพาหนะวิทยากร = 5,000 บาท
6. ค่าที่พักผู้บริหาร 1 คน x 1,450 บาทx 1 คืน =1,450 บาท
7. ค่าพาหนะผู้บริหาร 1 คน = 5,000 บาท
8. ค่าวัสดุ = 8,400 บาท
9. ค่าเอกสารในการจัดประชุม 300 เล่มx 90 บาท = 27,000 บาท
</t>
    </r>
  </si>
  <si>
    <t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100230095000000/ M4954) งบดำเนินงาน แหล่งของเงิน 6111200</t>
  </si>
  <si>
    <t>สุรชัย 
รสโสดา</t>
  </si>
  <si>
    <t>พญ.
ณภัทร
สิทธิศักดิ์</t>
  </si>
  <si>
    <t>พญ.
ณภัทร สิทธิศักดิ์</t>
  </si>
  <si>
    <t xml:space="preserve">สุรัชย 
รสโสดา </t>
  </si>
  <si>
    <t>การพัฒนาอนามัยสิ่งแวดล้อมได้
ตามเกณฑ์ GREEN  &amp; CLEAN Hospital
ระดับดีมากอย่างน้อย 1 แห่ง
4.  มีการนำองค์ความรู้และนวัตกรรมด้าน
พัฒนาอนามัยสิ่งแวดล้อมมาแลกเปลี่ยนเรียนรู้</t>
  </si>
  <si>
    <r>
      <t xml:space="preserve">กิจกรรม 3 ประชุมเชิงปฏิบัติการเพื่อแลกเปลี่ยนเรียนรู้ผลการดำเนินงาน 
</t>
    </r>
    <r>
      <rPr>
        <sz val="22"/>
        <rFont val="TH SarabunPSK"/>
        <family val="2"/>
      </rPr>
      <t xml:space="preserve">1.ค่าอาหารว่างและเครื่องดื่ม 100 คน x  50 บาท x 2 มื้อ =  10,000 บาท
2.ค่าอาหารกลางวัน 100 คน x 250 บาท x 1 มื้อ x 1 วัน =  25,000 บาท 
3.ค่าจัดทำใบประกาศนียบัตรพร้อมปก 28 ชุด x 150 บาท = 4,200 บาท 
4.ค่าน้ำมันเชื้อเพลิง =  1,000 บาท 
5.ค่าเอกสารในการจัดประชุม  9,200 แผ่น x 0.50 บาท = 4,600 บาท
 </t>
    </r>
    <r>
      <rPr>
        <b/>
        <sz val="22"/>
        <rFont val="TH SarabunPSK"/>
        <family val="2"/>
      </rPr>
      <t xml:space="preserve"> รวมทั้งสิ้น  44,800 บาท</t>
    </r>
    <r>
      <rPr>
        <sz val="22"/>
        <rFont val="TH SarabunPSK"/>
        <family val="2"/>
      </rPr>
      <t xml:space="preserve">
</t>
    </r>
  </si>
  <si>
    <t>1. มีการดำเนินการแต่งตั้ง คก.พัฒนาคุณภาพชีวิตระดับอำเภอ (พชอ.) ทุกอำเภอ
2. มี คก.พัฒนาคุณภาพชีวิตระดับอำเภอ
(พชอ.)ที่มีคุณภาพร้อยละ50</t>
  </si>
  <si>
    <t xml:space="preserve">ลงชื่อ ................................................. ผู้อนุมัติแผนปฏิบัติการ   </t>
  </si>
  <si>
    <t>Strength &amp; Excellence</t>
  </si>
  <si>
    <t>โครงการพัฒนาศักยภาพบุคลากรคลินิกหมอครอบครัว (Primary Care Cluster : PCC) (ต่อ)</t>
  </si>
  <si>
    <t>รัชนี       
คอมแพงจันทร์</t>
  </si>
  <si>
    <t>พิมพ์สิลภัส 
โสตะวงศ์</t>
  </si>
  <si>
    <r>
      <rPr>
        <b/>
        <sz val="24"/>
        <color theme="1"/>
        <rFont val="TH SarabunPSK"/>
        <family val="2"/>
      </rPr>
      <t>กิจกรรม 3   ผลิตสื่อเพื่อเผยแพร่นโยบายและยุทธศาสตร์        เขตสุขภาพที่ 8</t>
    </r>
    <r>
      <rPr>
        <sz val="24"/>
        <color theme="1"/>
        <rFont val="TH SarabunPSK"/>
        <family val="2"/>
      </rPr>
      <t xml:space="preserve">
   -   ค่าจัดทำสื่อสิ่งพิมพ์และเอกสาร เพื่อเผยแพร่นโยบายและยุทธศาสตร์ ปี 2561
</t>
    </r>
    <r>
      <rPr>
        <b/>
        <sz val="24"/>
        <color theme="1"/>
        <rFont val="TH SarabunPSK"/>
        <family val="2"/>
      </rPr>
      <t>รวมทั้งสิ้น 30,000บาท</t>
    </r>
  </si>
  <si>
    <t xml:space="preserve">             ลงชื่อ ..............................................ผู้อนุมัติแผนปฏิบัติการ   </t>
  </si>
  <si>
    <t xml:space="preserve">           ผู้ตรวจราชการกระทรวงสาธารณสุข เขตสุขภาพที่ 8</t>
  </si>
  <si>
    <t xml:space="preserve">    ลงชื่อ ....................................................... ผู้เสนอแผนปฏิบัติการ   </t>
  </si>
  <si>
    <t xml:space="preserve">(นายสมิต  ประสันนาการ)            </t>
  </si>
  <si>
    <t xml:space="preserve">                   ผู้อำนวยการสำนักงานเขตสุขภาพที่ 8</t>
  </si>
  <si>
    <t xml:space="preserve">       นักวิชาการสาธารณสุขชำนาญการพิเศษ</t>
  </si>
  <si>
    <t xml:space="preserve">     หัวหน้ากลุ่มงานยุทธศาสตร์และสารสนเทศ</t>
  </si>
  <si>
    <t xml:space="preserve">                      (นายชาญวิทย์   ทระเทพ)           </t>
  </si>
  <si>
    <t xml:space="preserve">ลงชื่อ ............................................. ผู้รับผิดชอบแผนปฏิบัติการ   </t>
  </si>
  <si>
    <t>รัชนี    
คอมแพงจันทร์</t>
  </si>
  <si>
    <t>พลพีร์  พรศิรธนานันต์</t>
  </si>
  <si>
    <t>ธนัทพิสิษฐ์ 
 ศรีรัตนาม</t>
  </si>
  <si>
    <r>
      <t xml:space="preserve">แผนยุทธศาสตร์พัฒนาด้านสาธารณสุขและเสริมสร้างสุขภาพ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</t>
    </r>
    <r>
      <rPr>
        <b/>
        <sz val="26"/>
        <color theme="1"/>
        <rFont val="TH SarabunPSK"/>
        <family val="2"/>
      </rPr>
      <t xml:space="preserve">100230095000000/M4954)    </t>
    </r>
    <r>
      <rPr>
        <sz val="26"/>
        <color theme="1"/>
        <rFont val="TH SarabunPSK"/>
        <family val="2"/>
      </rPr>
      <t>งบดำเนินงาน แหล่งของเงิน 6111200</t>
    </r>
  </si>
  <si>
    <r>
      <rPr>
        <b/>
        <sz val="26"/>
        <color indexed="8"/>
        <rFont val="TH SarabunPSK"/>
        <family val="2"/>
      </rPr>
      <t xml:space="preserve">กิจกรรมที่ 1  ประชุมคณะกรรมเพื่อกำหนดแนวทางการประเมินและจัดทำแบบประเมิน
 </t>
    </r>
    <r>
      <rPr>
        <sz val="26"/>
        <color indexed="8"/>
        <rFont val="TH SarabunPSK"/>
        <family val="2"/>
      </rPr>
      <t xml:space="preserve">-  ค่าอาหารว่างและเครื่องดื่ม 25 คน x 30 บาท x 2มื้อ x 2ครั้ง =3,000 บาท  
 -  ค่าอาหารกลางวัน 25 คน x 120 บาทx1มื้อ x2 ครั้ง =6,000บาท
  </t>
    </r>
    <r>
      <rPr>
        <b/>
        <sz val="26"/>
        <color indexed="8"/>
        <rFont val="TH SarabunPSK"/>
        <family val="2"/>
      </rPr>
      <t>รวมทั้งสิ้น 9,000  บาท</t>
    </r>
  </si>
  <si>
    <r>
      <t xml:space="preserve">แผนยุทธศาสตร์พัฒนาด้านสาธารณสุขและเสริมสร้างสุขภาพ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 (รหัสกิจกรรม </t>
    </r>
    <r>
      <rPr>
        <b/>
        <sz val="26"/>
        <color theme="1"/>
        <rFont val="TH SarabunPSK"/>
        <family val="2"/>
      </rPr>
      <t xml:space="preserve">100230095000000/M4954)      </t>
    </r>
    <r>
      <rPr>
        <sz val="26"/>
        <color theme="1"/>
        <rFont val="TH SarabunPSK"/>
        <family val="2"/>
      </rPr>
      <t xml:space="preserve"> งบดำเนินงาน แหล่งของเงิน 6111200</t>
    </r>
  </si>
  <si>
    <t>ร้อยละ 90 ของหน่วยงานเขตสุขภาพ    ที่ 8 ผ่านเกณฑ์ประเมิน ITA</t>
  </si>
  <si>
    <t>ร้อยละ 80 ของหน่วยงานผ่านเกณฑ์ประเมิน ระบบควบคุมภายใน         ระดับที่ 5</t>
  </si>
  <si>
    <r>
      <rPr>
        <b/>
        <u/>
        <sz val="27"/>
        <color indexed="8"/>
        <rFont val="TH SarabunPSK"/>
        <family val="2"/>
      </rPr>
      <t>กิจกรรมที่ 1</t>
    </r>
    <r>
      <rPr>
        <u/>
        <sz val="27"/>
        <color indexed="8"/>
        <rFont val="TH SarabunPSK"/>
        <family val="2"/>
      </rPr>
      <t xml:space="preserve"> </t>
    </r>
    <r>
      <rPr>
        <sz val="27"/>
        <color indexed="8"/>
        <rFont val="TH SarabunPSK"/>
        <family val="2"/>
      </rPr>
      <t xml:space="preserve"> </t>
    </r>
    <r>
      <rPr>
        <b/>
        <sz val="27"/>
        <color indexed="8"/>
        <rFont val="TH SarabunPSK"/>
        <family val="2"/>
      </rPr>
      <t>ประชุมชี้แจงการประเมินคุณธรรมความโปร่งใสในการดำเนินงานหน่วยงานภาครัฐ (ITA)</t>
    </r>
    <r>
      <rPr>
        <sz val="27"/>
        <color indexed="8"/>
        <rFont val="TH SarabunPSK"/>
        <family val="2"/>
      </rPr>
      <t xml:space="preserve"> 
  -  ค่าอาหารว่างและเครื่องดื่ม 65 คนx30บาท x 2 มื้อ x 1 วัน            = 3,900 บาท
  -  ค่าอาหารกลางวัน 65 คนx 120 บาทx 1มื้อ x1 วัน =7,800 บาท
  -  ค่าเอกสารในการจัดประชุม  65 ชุด x 20 บาท= 1,300 บาท 
</t>
    </r>
    <r>
      <rPr>
        <b/>
        <sz val="27"/>
        <color indexed="8"/>
        <rFont val="TH SarabunPSK"/>
        <family val="2"/>
      </rPr>
      <t xml:space="preserve">   รวมทั้งสิ้น 13,000  บาท </t>
    </r>
  </si>
  <si>
    <r>
      <rPr>
        <b/>
        <u/>
        <sz val="27"/>
        <color indexed="8"/>
        <rFont val="TH SarabunPSK"/>
        <family val="2"/>
      </rPr>
      <t>กิจกรรมที่ 2</t>
    </r>
    <r>
      <rPr>
        <sz val="27"/>
        <color indexed="8"/>
        <rFont val="TH SarabunPSK"/>
        <family val="2"/>
      </rPr>
      <t xml:space="preserve">  </t>
    </r>
    <r>
      <rPr>
        <b/>
        <sz val="27"/>
        <color indexed="8"/>
        <rFont val="TH SarabunPSK"/>
        <family val="2"/>
      </rPr>
      <t xml:space="preserve">ประเมินคุณธรรมความโปร่งใสในการดำเนินงานหน่วยงานภาครัฐ (ITA) ไตรมาส 1  </t>
    </r>
    <r>
      <rPr>
        <sz val="27"/>
        <color indexed="8"/>
        <rFont val="TH SarabunPSK"/>
        <family val="2"/>
      </rPr>
      <t xml:space="preserve"> 
 -  ค่าอาหารว่างและเครื่องดื่ม 65 คนx30บาท x 2 มื้อx 1 วัน = 3,900 บาท
  - ค่าอาหารกลางวัน 65 คน x120 บาท x1มื้อ x1 วัน = 7,800 บาท
-  ค่าเอกสารในการจัดประชุม  65 ชุด x 20 บาท= 1,300 บาท 
</t>
    </r>
    <r>
      <rPr>
        <b/>
        <sz val="27"/>
        <color indexed="8"/>
        <rFont val="TH SarabunPSK"/>
        <family val="2"/>
      </rPr>
      <t xml:space="preserve">   รวมทั้งสิ้น 13,000  บาท</t>
    </r>
  </si>
  <si>
    <r>
      <rPr>
        <b/>
        <u/>
        <sz val="27"/>
        <color indexed="8"/>
        <rFont val="TH SarabunPSK"/>
        <family val="2"/>
      </rPr>
      <t>กิจกรรมที่ 3</t>
    </r>
    <r>
      <rPr>
        <sz val="27"/>
        <color indexed="8"/>
        <rFont val="TH SarabunPSK"/>
        <family val="2"/>
      </rPr>
      <t xml:space="preserve">  </t>
    </r>
    <r>
      <rPr>
        <b/>
        <sz val="27"/>
        <color indexed="8"/>
        <rFont val="TH SarabunPSK"/>
        <family val="2"/>
      </rPr>
      <t xml:space="preserve"> ประเมินคุณธรรมความโปร่งใสในการดำเนินงานหน่วยงานภาครัฐ (ITA) ไตรมาส 2-4      </t>
    </r>
    <r>
      <rPr>
        <sz val="27"/>
        <color indexed="8"/>
        <rFont val="TH SarabunPSK"/>
        <family val="2"/>
      </rPr>
      <t xml:space="preserve">           
  -  ค่าอาหารว่างและเครื่องดื่ม65 คนx 30 บาท x 2 มื้อx 3 ครั้ง               = 11,700บาท 
  -  ค่าอาหารกลางวัน  65คน x 120 บาท x 1 มื้อ x 3 ครั้ง                    = 23,400  บาท</t>
    </r>
    <r>
      <rPr>
        <b/>
        <sz val="27"/>
        <color indexed="8"/>
        <rFont val="TH SarabunPSK"/>
        <family val="2"/>
      </rPr>
      <t xml:space="preserve">  
รวมทั้งสิ้น 35,100 บาท </t>
    </r>
  </si>
  <si>
    <r>
      <rPr>
        <b/>
        <sz val="26"/>
        <color indexed="8"/>
        <rFont val="TH SarabunPSK"/>
        <family val="2"/>
      </rPr>
      <t>กิจกรรมที่ 2 ประชุมคณะกรรมการเพื่อสรุปผลการตรวจประเมิน</t>
    </r>
    <r>
      <rPr>
        <sz val="26"/>
        <color indexed="8"/>
        <rFont val="TH SarabunPSK"/>
        <family val="2"/>
      </rPr>
      <t xml:space="preserve">
 -  ค่าอาหารว่างและเครื่องดื่ม 25 คน x 35บาท x 2 มื้อx 1 ครั้ง          = 1,750 บาท
 -  ค่าอาหารกลางวัน 25 คน x 120 บาท x 1 มื้อx 1 ครั้ง                   = 3,000 บาท 
  -  ค่าวัสดุ   964 บาท
  -  ค่าเอกสารในการจัดประชุม 25 ชุด x 180 บาท = 4,500 บาท
   </t>
    </r>
    <r>
      <rPr>
        <b/>
        <sz val="26"/>
        <color indexed="8"/>
        <rFont val="TH SarabunPSK"/>
        <family val="2"/>
      </rPr>
      <t>รวมทั้งสิ้น 10,214 บาท</t>
    </r>
  </si>
  <si>
    <t xml:space="preserve">ลงชื่อ ........................................................ ผู้อนุมัติแผนปฏิบัติการ   </t>
  </si>
  <si>
    <t xml:space="preserve">ลงชื่อ ............................................... ผู้อนุมัติแผนปฏิบัติการ   </t>
  </si>
  <si>
    <t>พิมพร    ดาศักดิ์</t>
  </si>
  <si>
    <r>
      <t xml:space="preserve">อบรมพัฒนาศักยภาพคณะกรรมการผลิตและพัฒนากำลังคนด้านสุขภาพ เพื่อจัดทำแผนกำลังคนด้านสุขภาพ (แผนอัตรากำลัง, แผนพัฒนากำลังคน, แผนบริหารกำลังคน) 
 </t>
    </r>
    <r>
      <rPr>
        <sz val="24"/>
        <rFont val="TH SarabunPSK"/>
        <family val="2"/>
      </rPr>
      <t>- ค่าอาหารว่างและเครื่องดื่ม 55 คน x 50 าท x 2 มื้อ x 2วัน  = 11,000 บาท
 - อาหารกลางวัน 55 คน x 250 บาท x 1 มื้อ x 2 วัน = 27,500 บาท
 - ค่าอาหารเย็น 55 คน x 350 บาท x 1 มื้อ x 1 วัน = 19,250  บาท
 - ค่าสมนาคุณวิทยากรบรรยาย (บุคลากรของรัฐ) 1 คน X 600 บาท x 3 ชม.  = 1,800 บาท
 - ค่าที่พักวิทยากร 1 คน x 1,450 บาท x1 คืน= 1,450 บาท
 - ค่าพาหนะวิทยากร   (1 คน ) = 1,000 บาท
 - ค่าเบี้ยเลี้ยงทีมผู้จัดฯ 9 คน x160 บาทx 1วัน =1,440 บาท
 - ค่าเบี้ยเลี้ยงทีมผู้จัดฯ 9 คน x 80 บาท x 1 วัน = 720 บาท 
 - ค่าที่พักทีมผู้จัดฯ (9 คน)   5 ห้อง x 1,600 บาท x 2 คืน  = 16,000 บาท
 - ค่าน้ำมันเชื้อเพลิง =   3,000 บาท
 - ค่าวัสดุ   =  3,815  บาท
 - ค่าเอกสารในการจัดประชุม 55เล่มx 55 บาท= 3,025บาท</t>
    </r>
  </si>
  <si>
    <t>คทาวุธ 
เยี่ยงแก้ว</t>
  </si>
  <si>
    <t>อรอุมา
ประทุมทอง</t>
  </si>
  <si>
    <t>อริสา      
สีหานาวี</t>
  </si>
  <si>
    <r>
      <t xml:space="preserve">1. ประชุมคณะกรรมการประเมินผลงาน (ตำแหน่งนักวิชาการสาธารณสุขชำนาญการพิเศษ, ตำแหน่งพยาบาลวิชาชีพชำนาญการ)  เพื่อขอรับเงินประจำตำแหน่ง และให้ดำรงตำแหน่งชำนาญการพิเศษ จำนวน 4 ครั้ง 
</t>
    </r>
    <r>
      <rPr>
        <sz val="24"/>
        <color theme="1"/>
        <rFont val="TH SarabunPSK"/>
        <family val="2"/>
      </rPr>
      <t xml:space="preserve"> - ค่าอาหารว่างและเครื่องดื่ม    50 คน x 30 บาท  x 2 มื้อ x 1 วัน x 4 ครั้ง  = 12,000 บาท
- อาหารกลางวัน    50 คน x 120 บาท x 1 มื้อ x 4 ครั้ง = 24,000 บาท
- ค่าเอกสารในการจัดประชุม  50 ชุด x 100 บาท x 1 วัน x 4 ครั้ง   =  20,000 บาท</t>
    </r>
  </si>
  <si>
    <r>
      <t xml:space="preserve">ประชุมคณะกรรมการบริหารจัดการกำลังคนด้านสุขภาพ เขตสุขภาพที่ 8  (จำนวน 8 ครั้ง)
  </t>
    </r>
    <r>
      <rPr>
        <sz val="24"/>
        <rFont val="TH SarabunPSK"/>
        <family val="2"/>
      </rPr>
      <t>- ค่าอาหารว่างและเครื่องดื่ม 40 คน x 30 บาท x 2 มื้อ x       1 วัน x 8 ครั้ง  = 19,200 บาท
 - อาหารกลางวัน   40 คน x 120 บาท x 1 มื้อ x 1 วัน x           8 ครั้ง  = 38,400 บาท
 - ค่าวัสดุ  =  20,000 บาท
- ค่าเอกสารในการจัดประชุม   40 ชุด x 70 บาท x  8 ครั้ง        = 22,400 บาท</t>
    </r>
  </si>
  <si>
    <r>
      <t xml:space="preserve">อบรมเพื่อพัฒนาบุคลากรผู้รับผิดชอบการจัดทำแผนกำลังคนตามกรอบโครงสร้างใหม่
</t>
    </r>
    <r>
      <rPr>
        <sz val="24"/>
        <rFont val="TH SarabunPSK"/>
        <family val="2"/>
      </rPr>
      <t xml:space="preserve">- ค่าอาหารว่างและเครื่องดื่ม    80 คน x 50 บาท x2 มื้อ x 1 วัน  = 8,000 บาท
- อาหารกลางวัน  80 คน x 250 บาท x 1 มื้อ x  1 วัน    = 20,000 บาท 
 - ค่าสมนาคุณวิทยากรบรรยาย (บุคลากรของรัฐ)  1 คน X 600 บาท x 3 ชม.  = 1,800 บาท
 - ค่าสมนาคุณวิทยากรกลุ่ม 2 กลุ่ม  (บุคลากรภาครัฐ) 
      </t>
    </r>
    <r>
      <rPr>
        <u/>
        <sz val="24"/>
        <rFont val="TH SarabunPSK"/>
        <family val="2"/>
      </rPr>
      <t>กลุ่มที่ 1</t>
    </r>
    <r>
      <rPr>
        <sz val="24"/>
        <rFont val="TH SarabunPSK"/>
        <family val="2"/>
      </rPr>
      <t xml:space="preserve"> 1 คน x 600 บาท x 3 ชม.  =   1,800  บาท
      </t>
    </r>
    <r>
      <rPr>
        <u/>
        <sz val="24"/>
        <rFont val="TH SarabunPSK"/>
        <family val="2"/>
      </rPr>
      <t>กลุ่มที่ 2</t>
    </r>
    <r>
      <rPr>
        <sz val="24"/>
        <rFont val="TH SarabunPSK"/>
        <family val="2"/>
      </rPr>
      <t xml:space="preserve">  1 คน x 600 บาท x 3 ชม.  =  1,800  บาท
 - ค่าที่พักวิทยากร 3 คนx 1,450 บาท x 1 คืน =4,350 บาท
 - ค่าพาหนะวิทยากร   (3 คน ) =  18,000 บาท
 - ค่าวัสดุ  =  5,850 บาท
 - ค่าประเป๋าเอกสาร  80 ใบ x 150 บาท = 12,000 บาท
 - ค่าเอกสารในการจัดประชุม   80 เล่ม x 80 บาท = 6,400 บาท
</t>
    </r>
  </si>
  <si>
    <r>
      <t xml:space="preserve">2. ประชุมคณะกรรมการประเมินผลงาน  (ตำแหน่งเภสัชกร, ทันตแพทย์, นักกายภาพบำบัด, นักรังสีการแพทย์ และนักเทคนิคการแพทย์)  เพื่อขอรับเงินประจำตำแหน่ง และให้ดำรงตำแหน่งชำนาญการพิเศษจำนวน 20 ครั้ง
</t>
    </r>
    <r>
      <rPr>
        <sz val="24"/>
        <color theme="1"/>
        <rFont val="TH SarabunPSK"/>
        <family val="2"/>
      </rPr>
      <t>- ค่าอาหารว่างและเครื่องดื่ม 10 คน x 30 บาท x 2 มื้อ x  1 วัน x 20 ครั้ง  = 12,000 บาท
 - ค่าอาหารกลางวัน 10 คน x 120 บาท x 1 มื้อ x 20 ครั้ง = 24,000 บาท
 - ค่าเอกสารในการจัดประชุม 10 ชุด x 40 บาท x 1 วัน x 20 ครั้ง =  8,000 บาท</t>
    </r>
  </si>
  <si>
    <r>
      <rPr>
        <b/>
        <sz val="24"/>
        <color theme="1"/>
        <rFont val="TH SarabunPSK"/>
        <family val="2"/>
      </rPr>
      <t>แผนการดำเนินงานเพื่อประเมินผลงานทางวิชาการ ปีงบประมาณ 2561</t>
    </r>
    <r>
      <rPr>
        <sz val="24"/>
        <color theme="1"/>
        <rFont val="TH SarabunPSK"/>
        <family val="2"/>
      </rPr>
      <t xml:space="preserve">  
(ระดับชำนาญการ เพื่อขอรับเงินประจำตำแหน่ง และให้ดำรงตำแหน่งชำนาญการพิเศษ) 
สายงานนักวิชาการสาธารณสุข, พยาบาลวิชาชีพ, เภสัชกร ฯลฯ)</t>
    </r>
  </si>
  <si>
    <t>แผนการดำเนินงานเพื่อประเมินผลงานทางวิชาการ ปีงบประมาณ 2561  (ต่อ)</t>
  </si>
  <si>
    <r>
      <t xml:space="preserve"> จัดอบรมพัฒนาข้าราชการใหม่ ปีงบประมาณ 2561(3 วัน)
   </t>
    </r>
    <r>
      <rPr>
        <sz val="24"/>
        <color theme="1"/>
        <rFont val="TH SarabunPSK"/>
        <family val="2"/>
      </rPr>
      <t xml:space="preserve"> - ค่าสมนาคุณวิทยากรค่าสมนาคุณวิทยากร (ผู้มีความรู้ ความสามารถ และมีประสบการณ์เฉพาะด้าน)  3 คน x 10,000 บาท x 1 วัน = 30,000 บาท
    - ค่าวัสดุ  =  20,000 บาท</t>
    </r>
  </si>
  <si>
    <t>ยุทธศาสตร์กระทรวงฯแผนงาน/โครงการ</t>
  </si>
  <si>
    <t xml:space="preserve">ลงชื่อ ......................................... ผู้อนุมัติแผนปฏิบัติการ   </t>
  </si>
  <si>
    <t>สิตาพัชญ์
โรจนาศศิรัตน์</t>
  </si>
  <si>
    <t xml:space="preserve">ลงชื่อ ....................................................ผู้เสนอแผนปฏิบัติการ   </t>
  </si>
  <si>
    <r>
      <rPr>
        <b/>
        <sz val="24"/>
        <rFont val="TH SarabunPSK"/>
        <family val="2"/>
      </rPr>
      <t xml:space="preserve">กิจกรรม ประชุมเชิงปฏิบัติการพัฒนาศักยภาพเจ้าหน้าที่และเครือข่ายพัฒนาระบบบริการสุขภาพ  เขตสุขภาพที่ 8 </t>
    </r>
    <r>
      <rPr>
        <sz val="24"/>
        <rFont val="TH SarabunPSK"/>
        <family val="2"/>
      </rPr>
      <t xml:space="preserve">
1.ค่าอาหารว่างและเครื่องดื่ม100 คน x 50 บาท x 2 มื้อ x 2 วัน
    = 20,000  บาท
2.ค่าอาหารกลางวัน 100 คน x 250 บาทx 1 มื้อ x 2 วัน
    = 50,000  บาท
3.ค่าสมนาคุณวิทยากรบรรยาย(บุคลากรของรัฐ)  2 คน x 600 บาท 
    x  2 ชม.=2,400 บาท
4..ค่าสมนาคุณวิทยากรกลุ่ม (บุคลากรของรัฐ) 
     กลุ่มที่ 1  :   2 คน x 600 บาท x 2 ชม.x 2 วัน = 4,800 บาท
     กลุ่มที่ 2  :   2 คน x 600 บาท x 2 ชม.x 2 วัน = 4,800 บาท
5.ค่าที่พักวิทยากร 2 คน x 1,200 บาท x 1 คืน  = 2,400 บาท
6.ค่าพาหนะวิทยากร  =  10,000 บาท
7.ค่าวัสดุ =  1,600 บาท
8.ค่าเอกสารในการจัดประชุม 100 ชุด x 40 บาท = 4,000 บาท
</t>
    </r>
  </si>
  <si>
    <r>
      <rPr>
        <b/>
        <sz val="24"/>
        <rFont val="TH SarabunPSK"/>
        <family val="2"/>
      </rPr>
      <t xml:space="preserve">กิจกรรมที่ 1 อบรมยกระดับความรู้เจ้าหน้าที่ ด้านการบันทึกข้อมูลโปรแกรมติดตามกำกับงบประมาณ </t>
    </r>
    <r>
      <rPr>
        <sz val="24"/>
        <rFont val="TH SarabunPSK"/>
        <family val="2"/>
      </rPr>
      <t xml:space="preserve">
1.ค่าอาหารว่างและเครื่องดื่ม 50 คน x 30 บาท x 2 มื้อ x 2 วัน 
    = 6,000 บาท
2.ค่าอาหารกลางวัน 50  คน x 150  บาทx 1 มื้อ x 2 วัน 
    = 15,000 บาท
3.ค่าสมนาคุณวิทยากรบรรยาย(บุคลากรของรัฐ) 1 คน x 600 บาท
    x 6 ชม.= 3,600 บาท
4.ค่าพาหนะวิทยากร  =  5,000 บาท
5.ค่าวัสดุ  = 4,000 บาท
6. ค่าเอกสารในการจัดอบรม  = 5,000  บาท
</t>
    </r>
    <r>
      <rPr>
        <b/>
        <sz val="24"/>
        <rFont val="TH SarabunPSK"/>
        <family val="2"/>
      </rPr>
      <t>รวมเงิน  38,600 บาท</t>
    </r>
    <r>
      <rPr>
        <sz val="24"/>
        <rFont val="TH SarabunPSK"/>
        <family val="2"/>
      </rPr>
      <t xml:space="preserve">
</t>
    </r>
    <r>
      <rPr>
        <b/>
        <sz val="14"/>
        <rFont val="TH SarabunPSK"/>
        <family val="2"/>
      </rPr>
      <t/>
    </r>
  </si>
  <si>
    <r>
      <rPr>
        <b/>
        <sz val="24"/>
        <color theme="1"/>
        <rFont val="TH SarabunPSK"/>
        <family val="2"/>
      </rPr>
      <t>กิจกรรม 1 ประชุมเพื่อคัดเลือกคณะอำนวยการและคณะกรรมการเขตสุขภาพที่ 8ประจำปี 2561</t>
    </r>
    <r>
      <rPr>
        <sz val="24"/>
        <color theme="1"/>
        <rFont val="TH SarabunPSK"/>
        <family val="2"/>
      </rPr>
      <t xml:space="preserve">
  -  ค่าอาหารว่างและครื่องดื่ม 70 คน x 30 บาท x 2 มื้อ x 1 วัน
     = 4,200 บาท
  -  ค่าอาหารกลางวัน 70 คน x 120 บาท x 1 มื้อ x 1 วัน
      = 8,400  บาท
  -  ค่าเอกสารในการจัดประชุม 50 ชุด x 48 บาท = 2,400 บาท
</t>
    </r>
    <r>
      <rPr>
        <b/>
        <sz val="24"/>
        <color theme="1"/>
        <rFont val="TH SarabunPSK"/>
        <family val="2"/>
      </rPr>
      <t>รวมทั้งสิ้น  15,000  บาท</t>
    </r>
  </si>
  <si>
    <r>
      <rPr>
        <b/>
        <sz val="24"/>
        <color theme="1"/>
        <rFont val="TH SarabunPSK"/>
        <family val="2"/>
      </rPr>
      <t xml:space="preserve">กิจกรรม 2  ประชุมคณะกรรมการเขตสุขภาพที่ 8 </t>
    </r>
    <r>
      <rPr>
        <sz val="24"/>
        <color theme="1"/>
        <rFont val="TH SarabunPSK"/>
        <family val="2"/>
      </rPr>
      <t xml:space="preserve">
    -  ค่าอาหารว่างและเครื่องดื่ม 80 คน x 30 บาท X 1 มื้อ x 6 ครั้ง
       = 14,400 บาท  
   -  ค่าอาหารกลางวัน 80 คน x 120 บาทX 1 มื้อ x 2 ครั้ง  
       = 19,200 บาท
    - ค่าเอกสารในการจัดประชุม 60 เล่ม x 250 บาท x 6 ครั้ง 
       = 90,000 บาท
    -  ค่าวัสดุ  = 22,800 บาท
</t>
    </r>
    <r>
      <rPr>
        <b/>
        <sz val="24"/>
        <color theme="1"/>
        <rFont val="TH SarabunPSK"/>
        <family val="2"/>
      </rPr>
      <t>รวมทั้งสิ้น 146,400 บาท</t>
    </r>
  </si>
  <si>
    <t>1.ร้อยละ80 ของเกลุ่มเป้าหมายเข้าร่วมประชุม
2. สถานะสุขภาพของประชาชน    เขตสุขภาพที่ 8</t>
  </si>
  <si>
    <t xml:space="preserve">โครงการประชุม   เชิงปฏิบัติการพัฒนาศักยภาพเจ้าหน้าที่และเครือข่ายพัฒนาระบบบริการสุขภาพ เขตสุขภาพที่ 8 </t>
  </si>
  <si>
    <t xml:space="preserve">1.ร้อยละ80ของกลุ่มเป้าหมาย     เข้าร่วมประชุม
2.แนวทางการพัฒนาระบบบริการสุขภาพ     เขตสุขภาพที่ 8 </t>
  </si>
  <si>
    <t xml:space="preserve">1.ร้อยละ 80 เครือข่ายได้รับการพัฒนา
2.มีแผนจัดซื้อ-จ้าง การเบิก-จ่ายงบประมาณ         งบลงทุนตามเป้าหมานที่กำหนด
</t>
  </si>
  <si>
    <t xml:space="preserve"> 1. มีคำสั่งแต่งตั้งคณะกรรมการอำนวยการเขตสุขภาพที่ 8 และคณะกรรมการ  เขตสุขภาพที่ 8 ปี 2561 </t>
  </si>
  <si>
    <t>2. มีการจัดประชุมคณะกรรมการ   เขตสุขภาพที่ 8 จำนวน 6 ครั้ง และกลุ่มเป้าหมายเข้าร่วมการประชุม 50% ขึ้นไป</t>
  </si>
  <si>
    <t>3. มีการสื่อสารนโยบายและยุทธศาสตร์       เขตสุขภาพที่ 8    ให้หน่วยงานในเครือข่ายรับทราบผ่านสื่อและช่องทางต่างๆ</t>
  </si>
  <si>
    <t>โครงการอบรมเพื่อสามารถวิเคราะห์ข้อมูลปัญหาสุขภาพในพื้นที่  
(Health Need Assessment)   เขตสุขภาพที่ 8   
 ปี 2561</t>
  </si>
  <si>
    <r>
      <t xml:space="preserve"> กิจกรรม  อบรมเพื่อสามารถวิเคราะห์ข้อมูลปัญหาสุขภาพในพื้นที่ ครั้งที่ 2  
 </t>
    </r>
    <r>
      <rPr>
        <sz val="24"/>
        <color theme="1"/>
        <rFont val="TH SarabunPSK"/>
        <family val="2"/>
      </rPr>
      <t>-  ค่าอาหารว่างและเครื่องดื่ม 75 คน x 30 บาท x 2 มื้อ x 3 วัน             = 13,500 บาท
 -  ค่าอาหารกลางวัน 75 คน x 150 บาท x 1 มื้อ x 3 วัน                       = 33,750 บาท
 -  ค่าสมนาคุณวิทยากร (บุคคลของรัฐ) ดังนี้
       1.  วิทยากร 1 คน x 600 บาท x 6 ชม. X  2 วัน = 7,200 บาท
       2. วิทยากร 1 คน x 600 บาท x 4 ชม. X  1 วัน = 2,400 บาท
-  ค่าพาหนะผู้บริหาร = 4,720 บาท
-  ค่าที่พักวิทยากร 1 ห้อง x 1,200 บาท x 3 คืน =3,600 บาท</t>
    </r>
  </si>
  <si>
    <t>โครงการอบรมพัฒนาศักยภาพเจ้าหน้าที่เพื่อการประเมินสถานะสุขภาพ
เขตสุขภาพที่  8 
ครั้งที่ 3-4</t>
  </si>
  <si>
    <r>
      <rPr>
        <b/>
        <sz val="24"/>
        <rFont val="TH SarabunPSK"/>
        <family val="2"/>
      </rPr>
      <t>กิจกรรม อบรมพัฒนาศักยภาพเจ้าหน้าที่เพื่อการประเมินสถานะสุขภาพ เขตสุขภาพที่  8  ครั้งที่ 3-4</t>
    </r>
    <r>
      <rPr>
        <sz val="24"/>
        <rFont val="TH SarabunPSK"/>
        <family val="2"/>
      </rPr>
      <t xml:space="preserve">
1.ค่าอาหารว่างและเครื่องดื่ม 53 คน x 50 บาท x 2 มื้อ x 3 วัน   
  x  2 ครั้ง = 31,800 บาท
2.ค่าอาหารกลางวัน  53  คน x 250  บาทx 1 มื้อ x 3 วัน x           2 ครั้ง= 79,500  บาท
3.ค่าสมนาคุณวิทยากรยรรยาย (บุคลากรของรัฐ)   
   1 คน x 600 บาท x 6 ชม. x 3 วัน   x  2 ครั้ง = 21,600 บาท
4. ค่าที่พักวิทยากร 1 คน x 1,200 บาท x 3 คืน x 2 ครั้ง 
    = 7,200 บาท
5. ค่าพาหนะวิทยากร  =  9,900 บาท</t>
    </r>
  </si>
  <si>
    <t>แผนยุทธศาสตร์พัฒนาด้านสาธารณสุขและเสริมสร้างสุขภาพเชิงรุก ผลผลิต โครงการพัฒนาระบบการแพทย์ปฐมภูมิและเครือข่ายระบบสุขภาพระดับอำเภอ (รหัสผลผลิต
 2100230095000000) 
กิจกรรม พัฒนาระบบบริการปฐมภูมิให้มีคุณภาพมาตรฐาน (รหัสกิจกรรม 2100230095000000/     M4954)  งบดำเนินงาน แหล่งของเงิน 6111200</t>
  </si>
  <si>
    <t>แผนยุทธศาสตร์พัฒนาด้านสาธารณสุขและเสริมสร้างสุขภาพเชิงรุก ผลผลิต โครงการพัฒนาระบบการแพทย์ปฐมภูมิและเครือข่ายระบบสุขภาพระดับอำเภอ (รหัสผลผลิต
 2100230095000000) 
กิจกรรม พัฒนาระบบบริการปฐมภูมิให้มีคุณภาพมาตรฐาน (รหัสกิจกรรม 2100230095000000/   M4954)  งบดำเนินงาน แหล่งของเงิน 6111200</t>
  </si>
  <si>
    <t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โครงการพัฒนาระบบการแพทย์ปฐมภูมิและเครือข่ายระบบสุขภาพระดับอำเภอ(รหัสผลผลิต 
2100230095000000) 
กิจกรรม พัฒนาระบบบริการปฐมภูมิให้มีคุณภาพมาตรฐาน (รหัสกิจกรรม 2100230095000000/    M4954) งบดำเนินงาน แหล่งของเงิน 6111200</t>
  </si>
  <si>
    <t>Service Excellence</t>
  </si>
  <si>
    <r>
      <t xml:space="preserve">กิจกรรม ประชุมเพื่อพัฒนาแนวทางการดำเนินงานระบบบริการ  ปฐมภูมิ (2 ครั้ง)
</t>
    </r>
    <r>
      <rPr>
        <sz val="22"/>
        <color theme="1"/>
        <rFont val="TH SarabunPSK"/>
        <family val="2"/>
      </rPr>
      <t>1.ค่าอาหารว่างและเครื่องดื่ม 50 คน x 30 บาท x 2 มื้อ x 2 ครั้ง 
   = 6,000 บาท
2. ค่าอาหารกลางวัน  50 คน x 120 บาท x 1 มื้อ x 2 ครั้ง  = 12,000 บาท
3. ค่าที่พักผู้บริหาร 1 คน x 1,450 บาท x 1 คืน  x 2 ครั้ง = 2,900 บาท
4. ค่าพาหนะผู้บริหาร 1 คน X 2 ครั้ง  = 14,000 บาท
5. ค่าเอกสารในการจัดประชุม  50 ชุด x 75 บาท x 2 ครั้ง = 7,500 บาท</t>
    </r>
  </si>
  <si>
    <t>โครงการประชุมเชิงปฏิบัติการแลกเปลี่ยนเรียนรู้เพื่อพัฒนาระบบบริการสุขภาพ
(Service Plan) 
ปี 2561</t>
  </si>
  <si>
    <r>
      <rPr>
        <b/>
        <u/>
        <sz val="22"/>
        <color indexed="8"/>
        <rFont val="TH SarabunPSK"/>
        <family val="2"/>
      </rPr>
      <t>กิจกรรม 1</t>
    </r>
    <r>
      <rPr>
        <b/>
        <sz val="22"/>
        <color indexed="8"/>
        <rFont val="TH SarabunPSK"/>
        <family val="2"/>
      </rPr>
      <t xml:space="preserve"> จัดประชุมเชิงปฏิบัติการแลกเปลี่ยนเรียนรู้เพื่อพัฒนาระบบบริการสุขภาพ (Service Plan รอบ 6 เดือน)
 1. </t>
    </r>
    <r>
      <rPr>
        <sz val="22"/>
        <color indexed="8"/>
        <rFont val="TH SarabunPSK"/>
        <family val="2"/>
      </rPr>
      <t xml:space="preserve">ค่าอาหารว่างและเครื่องดื่ม 100 คน x 50 บาท x 2 มื้อ x  1 ครั้ง
    = 10,000 บาท
  2.  ค่าอาหารกลางวัน 100 คน x 250 บาท x 1 มื้อ x 1 ครั้ง 
      =  25,000  บาท
  3.  ค่าสมนาคุณวิทยากรบรรยาย (บุคลากรของรัฐ) 1 คน x 600 บาท 
      x 8 ชั่วโมง x 1 ครั้ง = 4,800  บาท
  4.  ค่าที่พักวิทยากร 1 คน x 1,450 บาท x 1 คืน x 1 ครั้ง 
      = 1,450 บาท
  5. ค่าพาหนะวิทยากร 1 คน = 8,000 บาท
  6. ค่าวัสดุ   = 5,750  บาท
  7. ค่าเอกสารในการจัดประชุม 100 ชุด x 200 บาท = 20,000 บาท
</t>
    </r>
    <r>
      <rPr>
        <b/>
        <sz val="22"/>
        <color indexed="8"/>
        <rFont val="TH SarabunPSK"/>
        <family val="2"/>
      </rPr>
      <t xml:space="preserve">  รวมทั้งสิ้น  75,000  บาท</t>
    </r>
    <r>
      <rPr>
        <sz val="22"/>
        <color indexed="8"/>
        <rFont val="TH SarabunPSK"/>
        <family val="2"/>
      </rPr>
      <t xml:space="preserve">
 </t>
    </r>
  </si>
  <si>
    <r>
      <rPr>
        <b/>
        <u/>
        <sz val="22"/>
        <color indexed="8"/>
        <rFont val="TH SarabunPSK"/>
        <family val="2"/>
      </rPr>
      <t>กิจกรรม 2</t>
    </r>
    <r>
      <rPr>
        <b/>
        <sz val="22"/>
        <color indexed="8"/>
        <rFont val="TH SarabunPSK"/>
        <family val="2"/>
      </rPr>
      <t xml:space="preserve"> จัดประชุมเชิงปฏิบัติการแลกเปลี่ยนเรียนรู้เพื่อพัฒนาระบบบริการสุขภาพ  (Service Plan รอบ 12 เดือน)</t>
    </r>
    <r>
      <rPr>
        <sz val="22"/>
        <color indexed="8"/>
        <rFont val="TH SarabunPSK"/>
        <family val="2"/>
      </rPr>
      <t xml:space="preserve">
  1. ค่าอาหารว่างและเครื่องดื่ม 100 คน x 50 บาท x 2 มื้อ x 1 ครั้ง
    = 10,000 บาท
 2.  ค่าอาหารกลางวัน 100 คน x 250 บาท x 1 มื้อ x 1 ครั้ง 
     = 25,000 บาท
  3.  ค่าสมนาคุณวิทยากรบรรยาย (บุคลากรของรัฐ)
      1 คน x 600 บาท x 8  ชั่วโมง x 1 ครั้ง = 4,800 บาท
 4.  ค่าที่พักวิทยากร 1 คน x1,450 บาท x 1 คืน x 1 ครั้ง = 1,450 บาท
 5. ค่าพาหนะวิทยากร 1 คน   = 8,650 บาท</t>
    </r>
  </si>
  <si>
    <t>โครงการประชุม
เชิงปฏิบัติการแลกเปลี่ยนเรียนรู้เพื่อพัฒนาระบบบริการสุขภาพ
(Service Plan) 
ปี 2561 (ต่อ)</t>
  </si>
  <si>
    <t>โครงการสัมนาวิชาการ 
เขตสุขภาพที่ 8 
ประจำปี 2561</t>
  </si>
  <si>
    <t>โครงการพัฒนาระบบจัดการภาวะฉุกเฉินและระบบ
บัญชาการเหตุการณ์ในภาวะฉุกเฉินทาง
สาธารณสุข 
เขตสุขภาพที่ 8
ปีงบประมาณ 2561</t>
  </si>
  <si>
    <t>โครงการพัฒนาระบบจัดการภาวะฉุกเฉินและระบบบัญชาการเหตุการณ์ในภาวะฉุกเฉินทางสาธารณสุข 
เขตสุขภาพที่ 8
ปีงบประมาณ 2561 (ต่อ)</t>
  </si>
  <si>
    <r>
      <rPr>
        <b/>
        <u/>
        <sz val="22"/>
        <rFont val="TH SarabunPSK"/>
        <family val="2"/>
      </rPr>
      <t>กิจกรรม 4</t>
    </r>
    <r>
      <rPr>
        <b/>
        <sz val="22"/>
        <rFont val="TH SarabunPSK"/>
        <family val="2"/>
      </rPr>
      <t xml:space="preserve"> ประชุมคณะทำงานฯ เพื่อสรุปผลการดำเนินงานตอบโต้ภาวะฉุกเฉินฯ ช่วงเทศกาลสงกรานต์ ปี 2561
</t>
    </r>
    <r>
      <rPr>
        <sz val="22"/>
        <rFont val="TH SarabunPSK"/>
        <family val="2"/>
      </rPr>
      <t>1. ค่าอาหารว่างและเครื่องดื่ม จำนวน 70 คน x 30 บาท x 2 มื้อ 
    x 1 วัน = 4,200 บาท
2. ค่าอาหารกลางวัน จำนวน 70 คน x 120 บาท x 1 มื้อ x 1 วัน 
    = 8,400  บาท
3. ค่าเอกสารในการจัดประชุม = 1,410 บาท</t>
    </r>
    <r>
      <rPr>
        <b/>
        <sz val="22"/>
        <rFont val="TH SarabunPSK"/>
        <family val="2"/>
      </rPr>
      <t xml:space="preserve">
รวมเงิน = 14,010 บาท</t>
    </r>
  </si>
  <si>
    <t>1. ร้อยละ 100 ของจังหวัดมีศูนย์
ปฏิบัติการฯ 
(EOC) และทีมตระหนักรู้
สถานการณ์ (SAT) ที่สามารถ
ปฏิบัติงานได้จริง
2. มีการทบทวนบทเรียนการดำเนินงาน 
ระดับเขตฯ</t>
  </si>
  <si>
    <t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 (รหัสผลผลิต 2100230095000000) กิจกรรม พัฒนาระบบบริการปฐมภูมิให้มีคุณภาพมาตรฐาน
(รหัสกิจกรรม 100230095000000/   M4954) งบดำเนินงาน แหล่งของเงิน 6111200</t>
  </si>
  <si>
    <r>
      <rPr>
        <b/>
        <u/>
        <sz val="22"/>
        <rFont val="TH SarabunPSK"/>
        <family val="2"/>
      </rPr>
      <t xml:space="preserve">กิจกรรม 1 </t>
    </r>
    <r>
      <rPr>
        <b/>
        <sz val="22"/>
        <rFont val="TH SarabunPSK"/>
        <family val="2"/>
      </rPr>
      <t xml:space="preserve">ประชุมทางไกลผ่านจอภาพ (Video Conference)         เพื่อเตรียมความพร้อมปฏิบัติการตอบโต้ภาวะฉุกเฉินฯ และออกติดตามการดำเนินงานในพื้นที่ช่วงเทศกาลปีใหม่ ปี 2561
</t>
    </r>
    <r>
      <rPr>
        <sz val="22"/>
        <rFont val="TH SarabunPSK"/>
        <family val="2"/>
      </rPr>
      <t xml:space="preserve">1. ค่าอาหารว่างและเครื่องดื่ม จำนวน 20 คน x 30 บาท x 1 มื้อ x 7 วัน = 4,200 บาท
2. ค่าตอบแทนการปฏิบัติงานนอกเวลาราชการ 4 คน x 420 บาท x 7 วัน = 11,760  บาท
3. ค่าเบี้ยเลี้ยง (ทีมลงพื้นที่ฯ)  9 คน x 240 บาท x 3 วัน = 6,480 บาท
4. ค่าน้ำมันเชื้อเพลิง  = 9,000 บาท
5. ค่าวัสดุ = 3,000 บาท
</t>
    </r>
    <r>
      <rPr>
        <b/>
        <u/>
        <sz val="22"/>
        <rFont val="TH SarabunPSK"/>
        <family val="2"/>
      </rPr>
      <t xml:space="preserve">รวมเงิน = 34,440 บาท
กิจกรรม 2 </t>
    </r>
    <r>
      <rPr>
        <b/>
        <sz val="22"/>
        <rFont val="TH SarabunPSK"/>
        <family val="2"/>
      </rPr>
      <t>ประชุมคณะทำงานฯ เพื่อสรุปผลการดำเนินงานตอบโต้ภาวะฉุกเฉินฯ ช่วงเทศกาลสงกรานต์ ปี 2561</t>
    </r>
    <r>
      <rPr>
        <b/>
        <u/>
        <sz val="22"/>
        <rFont val="TH SarabunPSK"/>
        <family val="2"/>
      </rPr>
      <t xml:space="preserve">
</t>
    </r>
    <r>
      <rPr>
        <sz val="22"/>
        <rFont val="TH SarabunPSK"/>
        <family val="2"/>
      </rPr>
      <t>1. ค่าอาหารว่างและเครื่องดื่ม จำนวน 80 คน x 30 บาท x 2 มื้อ 
    x 1 วัน = 4,800 บาท
2. ค่าอาหารกลางวัน จำนวน 80 คน x 120 บาท x 1 มื้อ x 1 วัน 
    = 9,600  บาท
3. ค่าเอกสารในการจัดประชุม = 5,710 บาท</t>
    </r>
    <r>
      <rPr>
        <b/>
        <u/>
        <sz val="22"/>
        <rFont val="TH SarabunPSK"/>
        <family val="2"/>
      </rPr>
      <t xml:space="preserve">
รวมเงิน = 20,110 บาท
</t>
    </r>
    <r>
      <rPr>
        <sz val="22"/>
        <rFont val="TH SarabunPSK"/>
        <family val="2"/>
      </rPr>
      <t xml:space="preserve">
</t>
    </r>
    <r>
      <rPr>
        <b/>
        <u/>
        <sz val="16"/>
        <color indexed="8"/>
        <rFont val="TH SarabunPSK"/>
        <family val="2"/>
      </rPr>
      <t/>
    </r>
  </si>
  <si>
    <r>
      <rPr>
        <u/>
        <sz val="22"/>
        <rFont val="TH SarabunPSK"/>
        <family val="2"/>
      </rPr>
      <t xml:space="preserve"> </t>
    </r>
    <r>
      <rPr>
        <b/>
        <u/>
        <sz val="22"/>
        <rFont val="TH SarabunPSK"/>
        <family val="2"/>
      </rPr>
      <t>กิจกรรม 3</t>
    </r>
    <r>
      <rPr>
        <b/>
        <sz val="22"/>
        <rFont val="TH SarabunPSK"/>
        <family val="2"/>
      </rPr>
      <t xml:space="preserve"> ประชุมทางไกลผ่านจอภาพ (Video Conference)      เพื่อเตรียมความพร้อมปฏิบัติการตอบโต้ภาวะฉุกเฉินฯ และออกติดตาม
การดำเนินงานในพื้นที่ ฃ่วงเทศกาลสงกรานต์ ปี 2561</t>
    </r>
    <r>
      <rPr>
        <sz val="22"/>
        <rFont val="TH SarabunPSK"/>
        <family val="2"/>
      </rPr>
      <t xml:space="preserve">
1. ค่าอาหารว่างและเครื่องดื่ม จำนวน 20 คน x 30 บาท x 1 มื้อ x 7 วัน 
    = 4,200 บาท
2. ค่าตอบแทนการปฏิบัติงานนอกเวลาราชการ 4 คน x 420 บาท 
    x 7 วัน = 11,760 บาท
3. ค่าเบี้ยเลี้ยง (ทีมลงพื้นที่ฯ)  9 คน x 240 บาท x 3 วัน = 6,480 บาท 
4. ค่าน้ำมันเชื้อเพลิง = 9,000 บาท
</t>
    </r>
    <r>
      <rPr>
        <b/>
        <sz val="22"/>
        <rFont val="TH SarabunPSK"/>
        <family val="2"/>
      </rPr>
      <t>รวมเงิน = 31,440 บาท</t>
    </r>
  </si>
  <si>
    <r>
      <rPr>
        <b/>
        <u/>
        <sz val="22"/>
        <color theme="1"/>
        <rFont val="TH SarabunPSK"/>
        <family val="2"/>
      </rPr>
      <t xml:space="preserve">กิจกรรม 1 </t>
    </r>
    <r>
      <rPr>
        <b/>
        <sz val="22"/>
        <color theme="1"/>
        <rFont val="TH SarabunPSK"/>
        <family val="2"/>
      </rPr>
      <t xml:space="preserve">การนิเทศ ติดตามการพัฒนาคุณภาพ รพ.สต. ติดดาว 
 </t>
    </r>
    <r>
      <rPr>
        <sz val="22"/>
        <color theme="1"/>
        <rFont val="TH SarabunPSK"/>
        <family val="2"/>
      </rPr>
      <t xml:space="preserve">1. ค่าเบี้ยเลี้ยงทีมนิเทศฯ 15 คน x 240 บาท x 2 วัน x 7  ครั้ง 
     = 50,400 บาท
  2. ค่าที่พักทีมนิเทศฯ (เหมาจ่าย) 15 คน x 800 บาท x 1 คืน x 7 ครั้ง 
      = 84,000 บาท
  3. ค่าพาหนะทีมนิเทศฯ
      -  ค่าชดเชยพาหนะส่วนตัว = 28,000 บาท
      -  ค่าน้ำมันเชื้อเพลิง  = 7,600 บาท
</t>
    </r>
  </si>
  <si>
    <t xml:space="preserve">รพ.สต. ที่ยังไม่ผ่านเกณฑ์ในปี 2560 เข้าร่วมกระบวนการ 
ร้อยละ 100
 </t>
  </si>
  <si>
    <r>
      <rPr>
        <b/>
        <u/>
        <sz val="22"/>
        <color theme="1"/>
        <rFont val="TH SarabunPSK"/>
        <family val="2"/>
      </rPr>
      <t>กิจกรรม 2</t>
    </r>
    <r>
      <rPr>
        <b/>
        <sz val="22"/>
        <color theme="1"/>
        <rFont val="TH SarabunPSK"/>
        <family val="2"/>
      </rPr>
      <t xml:space="preserve"> การตรวจประเมินการพัฒนาคุณภาพ รพ.สต. ติดดาว 
 </t>
    </r>
    <r>
      <rPr>
        <sz val="22"/>
        <color theme="1"/>
        <rFont val="TH SarabunPSK"/>
        <family val="2"/>
      </rPr>
      <t xml:space="preserve">1. ค่าเบี้ยเลี้ยงทีมประเมินฯ 15 คน x 240 บาท x 2 วัน x 7 ครั้ง 
    = 50,400 บาท
2. ค่าที่พักทีมประเมินฯ (เหมาจ่าย) 15 คน x 800 บาท x 1 คืน x 7 ครั้ง
   = 84,000 บาท
3. ค่าพาหนะทีมประเมินฯ
   -  ค่าชดเชยพาหนะส่วนตัว = 28,000 บาท
   -  ค่าน้ำมันเชื้อเพลิง  = 7,600 บาท
</t>
    </r>
  </si>
  <si>
    <t xml:space="preserve">รพ.สต. ผ่านเกณฑ์คุณภาพ รพ.สต.ติดดาว ระดับ 5 ดาว มากกว่าหรือเท่ากับ 
ร้อยละ 25 (สะสม)
 </t>
  </si>
  <si>
    <r>
      <t xml:space="preserve"> กิจกรรม 1 การประชุมชี้แจงแนวทางการดำเนินงาน
</t>
    </r>
    <r>
      <rPr>
        <sz val="22"/>
        <color theme="1"/>
        <rFont val="TH SarabunPSK"/>
        <family val="2"/>
      </rPr>
      <t xml:space="preserve">  -  ค่าอาหารว่างและเครื่องดื่ม 50 คน x 30 บาท x 2 มื้อ x 1วัน   
     = 3,000 บาท
  -  ค่าอาหารกลางวัน  50 คน x 120 บาท x 1 มื้อ x 1 ครั้ง = 6,000 บาท
</t>
    </r>
    <r>
      <rPr>
        <b/>
        <sz val="22"/>
        <color theme="1"/>
        <rFont val="TH SarabunPSK"/>
        <family val="2"/>
      </rPr>
      <t>รวมเป็นเงิน 9,000  บาท</t>
    </r>
    <r>
      <rPr>
        <sz val="22"/>
        <color theme="1"/>
        <rFont val="TH SarabunPSK"/>
        <family val="2"/>
      </rPr>
      <t xml:space="preserve">
</t>
    </r>
  </si>
  <si>
    <t>กลุ่มเป้าหมาย เข้าร่วม
 ร้อยละ 80</t>
  </si>
  <si>
    <r>
      <rPr>
        <b/>
        <u/>
        <sz val="22"/>
        <color theme="1"/>
        <rFont val="TH SarabunPSK"/>
        <family val="2"/>
      </rPr>
      <t xml:space="preserve"> กิจกรรม 2</t>
    </r>
    <r>
      <rPr>
        <b/>
        <sz val="22"/>
        <color theme="1"/>
        <rFont val="TH SarabunPSK"/>
        <family val="2"/>
      </rPr>
      <t xml:space="preserve"> การประชุมเชิงปฏิบัติกาพัฒนาศักยภาพทีมพี่เลี้ยงระบบบริการปฐมภูมิ (ครู ข รพ.สต.ติดดาว)
</t>
    </r>
    <r>
      <rPr>
        <sz val="22"/>
        <color theme="1"/>
        <rFont val="TH SarabunPSK"/>
        <family val="2"/>
      </rPr>
      <t xml:space="preserve"> -  ค่าอาหารว่างและเครื่องดื่ม 100 คน x 50 บาท x 2 มื้อ x 1 วัน 
     = 10,000 บาท
 -  ค่าอาหารกลางวัน 100 คน x 250 บาท x 1 มื้อ x 1 วัน = 25,000 บาท
 -  ค่าสมนาคุณวิทยากร (บุคคลของรัฐ)  15 คน x 600 บาท x 3 ชั่วโมง 
     x 1 วัน = 27,000 บาท
 -  ค่าที่พักวิทยากร 10 ห้อง x 1,300 บาท x 1 คืน  = 13,000 บาท
 -  ค่าพาหนะวิทยากร = 9,500 บาท
 -  ค่าพาหนะผู้บริหาร = 6,500 บาท
</t>
    </r>
    <r>
      <rPr>
        <b/>
        <sz val="22"/>
        <color theme="1"/>
        <rFont val="TH SarabunPSK"/>
        <family val="2"/>
      </rPr>
      <t xml:space="preserve"> รวมทั้งสิ้น 91,000  บาท</t>
    </r>
    <r>
      <rPr>
        <sz val="22"/>
        <color theme="1"/>
        <rFont val="TH SarabunPSK"/>
        <family val="2"/>
      </rPr>
      <t xml:space="preserve">
</t>
    </r>
    <r>
      <rPr>
        <b/>
        <sz val="22"/>
        <color theme="1"/>
        <rFont val="TH SarabunPSK"/>
        <family val="2"/>
      </rPr>
      <t xml:space="preserve">
</t>
    </r>
  </si>
  <si>
    <t>กลุ่มเป้าหมาย เข้าร่วม 
ร้อยละ 80</t>
  </si>
  <si>
    <r>
      <t xml:space="preserve">กิจกรรม 1 การประชุมเชิงปฏิบัติการพัฒนาศักยภาพการบุคลากร    ด้านการดำเนินงานระบบจัดการสิ่งแวดล้อมเพื่อการมีสุขภาพดีที่ยั่งยืนฯ
</t>
    </r>
    <r>
      <rPr>
        <sz val="22"/>
        <rFont val="TH SarabunPSK"/>
        <family val="2"/>
      </rPr>
      <t xml:space="preserve">1. ค่าอาหารว่างและเครื่องดื่ม  100 คน x 50 บาท  x 2 มื้อ x 2 วัน 
    = 20,000 บาท
2. ค่าอาหารกลางวัน 100 คน x 250 บาท x 1 มื้อ x 2 วัน  = 50,000 บาท
3. ค่าอาหารเย็น 100 คน x 280 บาท x 1 มื้อ x 1 วัน = 28,000 บาท
4. ค่าเบี้ยเลี้ยง  6 คน x 240 บาท x 1  วัน = 1,440 บาท
5. ค่าที่พักผู้เข้าร่วมฯ 100 คน x 700 บาท x 1 คืน = 70,000 บาท
6. ค่าน้ำมันเชื้อเพลิง = 2,000 บาท
7. ค่าถ่ายเอกสารในการจัดประชุม  9,960 แผ่น x 0.50 บาท = 4,980 บาท
  </t>
    </r>
    <r>
      <rPr>
        <b/>
        <sz val="22"/>
        <rFont val="TH SarabunPSK"/>
        <family val="2"/>
      </rPr>
      <t>รวมทั้งสิ้น  176,420  บาท</t>
    </r>
  </si>
  <si>
    <t xml:space="preserve"> โครงการพัฒนาศักยภาพบุคลากรด้านการดำเนินงานระบบจัดการสิ่งแวดล้อมเพื่อการมีสุขภาพดีที่ยั่งยืน
 เขตสุขภาพที่ 8 ปีงบประมาณ 2560
 (ขยายระยะเวลา)</t>
  </si>
  <si>
    <t>1.  บุคลากรและภาคีเครือข่ายด้านอนามัยสิ่งแวดล้อมได้รับการพัฒนาศักยภาพไม่น้อยกว่าร้อยละ 90
2.  ได้ตำบลต้นแบบมาตรฐานการลดปัจจัยเสี่ยงด้านสุขภาพระดับดีมาก
จังหวัดละ 1 แห่ง
3.  รพศ./รพท./รพช.และ รพ.สังกัดกรมวิชาการมี</t>
  </si>
  <si>
    <r>
      <t xml:space="preserve">กิจกรรม 2  ประชุมเพื่อติดตามการดำเนินงานในพื้นที่โดยคณะทำงานด้านอนามัยสิ่งแวดล้อมระดับเขต  (7 จังหวัด)
</t>
    </r>
    <r>
      <rPr>
        <sz val="22"/>
        <rFont val="TH SarabunPSK"/>
        <family val="2"/>
      </rPr>
      <t xml:space="preserve">1. ค่าอาหารว่างและเครื่องดื่ม 10 คน x 30 บาท x 2 มื้อ x 7 ครั้ง 
   =  4,200 บาท 
2. ค่าอาหารกลางวัน 10 คน x 120 บาท x 1 มื้อ x 7  ครั้ง = 8,400 บาท 
3. ค่าเบี้ยเลี้ยง(คณะทำงาน) 6 คน x 160บาท x 7 วัน  = 6,720 บาท
4. ค่าที่พัก (เหมาจ่าย) 10 คน x 800 บาท x 6  คืน = 48,000 บาท 
5. ค่าน้ำมันเชื้อเพลิง  = 6,000 บาท
 </t>
    </r>
    <r>
      <rPr>
        <b/>
        <sz val="22"/>
        <rFont val="TH SarabunPSK"/>
        <family val="2"/>
      </rPr>
      <t xml:space="preserve"> รวมทั้งสิ้น  73,320 บาท</t>
    </r>
  </si>
  <si>
    <t xml:space="preserve"> โครงการพัฒนาศักยภาพบุคลากรด้านการดำเนินงานระบบจัดการสิ่งแวดล้อมเพื่อการมีสุขภาพดีที่ยั่งยืน
เขตสุขภาพที่ 8
 ปีงบประมาณ 2560 (ขยายระยะเวลา)(ต่อ)</t>
  </si>
  <si>
    <r>
      <t xml:space="preserve">กิจกรรม การประชุมเชิงปฏิบัติการพัฒนาคุณภาพชีวิตระดับอำเภอ (พชอ.) 
</t>
    </r>
    <r>
      <rPr>
        <sz val="22"/>
        <color theme="1"/>
        <rFont val="TH SarabunPSK"/>
        <family val="2"/>
      </rPr>
      <t>1. ค่าอาหารว่างและเครื่องดื่ม  90 คน x 50 บาท x 2 มื้อ x 1 วัน 
    = 9,000 บาท
2. ค่าอาหารกลางวัน 90 คน x 270 บาท  x 1 มื้อ x 1 วัน  = 24,300 บาท
3. ค่าสมนาคุณวิทยากร (บุคลากรของรัฐ)  2 คน x 600 บาท x 2 ชม.
    x 1 วัน = 2,400 บาท
4. ค่าที่พักวิทยากร (2 คน) 2 ห้อง  x 1,300 บาท x 1 คืน = 2,600 บาท
5. ค่าพาหนะวิทยากร = 5,000 บาท
6. ค่าที่พักผู้บริหาร 2 คน x 1,300 บาท x 1 คืน  = 2,600 บาท
7. ค่าพาหนะผู้บริหาร (2 คน)  = 11,000 บาท
8. ค่าเอกสารในการจัดประชุม 7,202 แผ่น  x 0.5 บาท  = 3,601 บาท</t>
    </r>
  </si>
  <si>
    <r>
      <t xml:space="preserve">กิจกรรม จัดประชุมเพื่อพัฒนาศักยภาพบุคลากรคลินิกหมอครอบครัว (Primary Care Cluster : PCC)  จำนวน 2 วัน
</t>
    </r>
    <r>
      <rPr>
        <sz val="22"/>
        <color theme="1"/>
        <rFont val="TH SarabunPSK"/>
        <family val="2"/>
      </rPr>
      <t xml:space="preserve">1. ค่าอาหารว่างและเครื่องดื่ม 95 คน x 50 บาท x 2 มื้อ x 2 วัน 
    = 19,000 บาท
2. ค่าอาหารกลางวัน 95 คน x 270 บาท x 1 มื้อ x 2 วัน = 51,300 บาท
3. ค่าอาหารเย็น  95 คน x 350 บาท x 1 มื้อ x 1 วัน = 33,250 บาท
4. ค่าสมนาคุณวิทยากร(บุคลากรของรัฐ)  1 คน x 600 บาท x 2 ชม.  
     x 1 วัน = 1,200 บาท
5. ค่าสมนาคุณวิทยากรกลุ่ม (บุคลากรของรัฐ)  
      กลุ่มที่ 1 วิทยากร 1 คน x 600 บาท x 3 ชม.  x 1 วัน = 1,800 บาท
      กลุ่มที่ 2 วิทยากร 1 คน x 600 บาท x 3 ชม.  x 1 วัน = 1,800 บาท
      กลุ่มที่ 3 วิทยากร 1 คน x 600 บาท x 3 ชม.  x 1 วัน = 1,800 บาท
</t>
    </r>
  </si>
  <si>
    <t xml:space="preserve">Promotion,
Prevention&amp; Protection Excellence </t>
  </si>
  <si>
    <t xml:space="preserve">6. ค่าที่พักวิทยากร (2 คน) 2 ห้อง x1,450 บาทx 2 คืน  = 5,800 บาท
7. ค่าพาหนะวิทยากร  = 10,000  บาท
8. ค่าที่พักผู้บริหาร 1 คน x 1,450 บาท x 1 คืน = 1,450 บาท
9. ค่าพาหนะผู้บริหาร 1 คน x 7,000 บาท  = 7,000 บาท
10. ค่าที่พักผู้เข้าร่วมประชุม  43 ห้อง  x 1,300 บาท x 1 คืน 
     = 55,900  บาท 
11. ค่าวัสดุ  = 9,506 บาท
12. ค่าเอกสารในการจัดประชุม  95 ชุด x 70 บาท = 6,650 บาท
</t>
  </si>
  <si>
    <r>
      <t xml:space="preserve">แผนยุทธศาสตร์พัฒนาด้านสาธารณสุขและเสริมสร้างสุขภาพเชิงรุก ผลผลิต โครงการพัฒนาระบบการแพทย์ปฐมภูมิและเครือข่ายระบบสุขภาพระดับอำเภอ 
(รหัสผลผลิต 2100230095000000) กิจกรรม พัฒนาระบบบริการปฐมภูมิให้มีคุณภาพมาตรฐาน 
(รหัสกิจกรรม </t>
    </r>
    <r>
      <rPr>
        <b/>
        <sz val="24"/>
        <rFont val="TH SarabunPSK"/>
        <family val="2"/>
      </rPr>
      <t xml:space="preserve">2100230095000000/
M4954) </t>
    </r>
    <r>
      <rPr>
        <sz val="24"/>
        <rFont val="TH SarabunPSK"/>
        <family val="2"/>
      </rPr>
      <t>งบดำเนินงาน แหล่งของเงิน 6111200</t>
    </r>
  </si>
  <si>
    <t xml:space="preserve">โครงการอบรมพัฒนาศักยภาพบุคลากรและพัฒนาแนวทางการตรวจสอบคุณภาพบัญชี 
โดยจัดทำคู่มือการตรวจสอบคุณภาพบัญชีหน่วยบริการ   
เขตสุขภาพที่ 8 ประจำปี 2561  (Version 5) </t>
  </si>
  <si>
    <t>1. กลุ่มเป้าหมายเข้าร่วมอบรมไม่น้อยกว่า 80% 
2. โรงพยาบาลผ่านเกณฑ์คุณภาพบัญชีระดับ B ขึ้นไป
ร้อยละ 90
3. เขตสุขภาพที่ 8 มีคู่มือแนวทางการตรวจสอบคุณภาพบัญชีหน่วยบริการ ประจำปี 2561  (Version 5) และใช้เป็นแนวทางเดียวกันทั้งเขตฯ</t>
  </si>
  <si>
    <t xml:space="preserve">โครงการอบรมพัฒนาศักยภาพบุคลากรและพัฒนาแนวทางการตรวจสอบคุณภาพบัญชีฯ (ต่อ) </t>
  </si>
  <si>
    <r>
      <rPr>
        <b/>
        <u/>
        <sz val="24"/>
        <color theme="1"/>
        <rFont val="TH SarabunPSK"/>
        <family val="2"/>
      </rPr>
      <t>กิจกรรม</t>
    </r>
    <r>
      <rPr>
        <b/>
        <sz val="24"/>
        <color theme="1"/>
        <rFont val="TH SarabunPSK"/>
        <family val="2"/>
      </rPr>
      <t xml:space="preserve"> จัดประชุมหารือเตรียมความพร้อมการจัดทำบัญชี GL เพื่อรองรับการจัดทำบัญชี GFMIS (1 ครั้ง)
</t>
    </r>
    <r>
      <rPr>
        <sz val="24"/>
        <color theme="1"/>
        <rFont val="TH SarabunPSK"/>
        <family val="2"/>
      </rPr>
      <t xml:space="preserve">1.ค่าอาหารว่างและเครื่องดื่ม 120 คน x 30 บาท 
   x 2 มื้อ x1วัน = 7,200 บาท
2.ค่าอาหารกลางวัน 120 คน x 120 บาทx 1 มื้อ 
    x 1 วัน = 14,400 บาท
3.ค่าเอกสารในการจัดประชุม 120 ชุด x 20 บาท 
    =2,400บาท
4.ค่าวัสดุ =  400  บาท  
</t>
    </r>
  </si>
  <si>
    <t>1. หน่วยบริการทุกแห่งรับทราบการเตรียมความพร้อมจัดทำบัญชี GL สู่ GFMIS  
2. หน่วยบริการเข้าร่วมประชุมครบทุกแห่ง 
(ร้อยละ 100)</t>
  </si>
  <si>
    <t xml:space="preserve">     4.2 ค่าเบี้ยเลี้ยงผู้เข้าร่วมอบรม 44 คน 
           x 160 บาท x  3วัน = 21,120 บาท
5. ค่าที่พักผู้เข้าร่วมอบรม (44 คน) 22 ห้อง 
     x 1,200 บาท x 3 คืน = 79,200 บาท
6. ค่าพาหนะผู้เข้าร่วมอบรม
   6.1 ค่าพาหนะ = 6,000  บาท
   6.2 ค่าชดเชยพาหนะส่วนตัว (กม.ละ 4 บาท)
        = 29,500บาท
7. ค่าเอกสารในการจัดประชุม 120 ชุด 
    x 300 บาท = 36,000 บาท
8. ค่าวัสดุ  = 2,100  บาท</t>
  </si>
  <si>
    <r>
      <t xml:space="preserve">จัดอบรมพัฒนาศักยภาพบุคลากรและพัฒนาแนวทางการตรวจสอบคุณภาพบัญชี โดยจัดทำคู่มือการตรวจสอบคุณภาพบัญชีหน่วยบริการ เขตสุขภาพที่ 8 ประจำปี 2561  (Version 5) (จำนวน 3 วัน)
</t>
    </r>
    <r>
      <rPr>
        <sz val="24"/>
        <rFont val="TH SarabunPSK"/>
        <family val="2"/>
      </rPr>
      <t xml:space="preserve">1.ค่าอาหารว่างและเครื่องดื่ม 44 คน x 30 บาท 
   x 2 มื้อ x 3 วัน = 7,920 บาท
2.ค่าอาหารกลางวัน 44 คน x 150 บาท x 1 มื้อ 
   x 3 วัน= 19,800 บาท
3.ค่าสมนาคุณวิทยากร (บุคลากรของรัฐ)
    3.1 ค่าสมนาคุณวิทยากรบรรยาย 1 คน 
        x 600 บาทx 3 ชม.x 1 วัน = 1,800 บาท
    3.2 ค่าสมนาคุณวิทยากรกลุ่ม  4 คน x
          600 บาท x 3 ชม. x 1 วัน = 7,200 บาท
    3.3 ค่าสมนาคุณวิทยากรกลุ่ม  4 คน x 
         600 บาทx 6 ชม. x 1 วัน = 14,400 บาท
4. ค่าเบี้ยเลี้ยง 
    4.1 ค่าเบี้ยเลี้ยงผู้เข้าร่วมอบรม 44 คน  
          x 240บาทx  1 วัน = 10,560 บาท
   </t>
    </r>
  </si>
  <si>
    <t>แผนยุทธศาสตร์พัฒนาด้านสาธารณสุขและเสริมสร้างสุขภาพเชิงรุก ผลผลิต โครงการพัฒนาระบบการแพทย์ปฐมภูมิและเครือข่ายระบบสุขภาพระดับอำเภอ 
(รหัสผลผลิต 2100230095000000) กิจกรรม พัฒนาระบบบริการปฐมภูมิให้มีคุณภาพมาตรฐาน 
(รหัสกิจกรรม 2100230095000000/
M4954) งบดำเนินงาน แหล่งของเงิน 6111200</t>
  </si>
  <si>
    <t xml:space="preserve">โครงการตรวจประเมินและตรวจสอบคุณภาพบัญชีหน่วยบริการ
เขตุสขภาพที่ 8
ปีงบประมาณ 2561 </t>
  </si>
  <si>
    <t>โรงพยาบาลผ่านเกณฑ์คุณภาพบัญชีระดับ B
 ขึ้นไป ร้อยละ 90</t>
  </si>
  <si>
    <t xml:space="preserve">ธญาดา 
สะพังเงิน </t>
  </si>
  <si>
    <r>
      <t xml:space="preserve">แผนยุทธศาสตร์พัฒนาด้านสาธารณสุขและเสริมสร้างสุขภาพ   เชิงรุก ผลผลิต โครงการพัฒนาระบบการแพทย์ปฐมภูมิและเครือข่ายระบบสุขภาพระดับอำเภอ 
(รหัสผลผลิต 2100230095000000) กิจกรรม พัฒนาระบบบริการปฐมภูมิให้มีคุณภาพมาตรฐาน (รหัสกิจกรรม </t>
    </r>
    <r>
      <rPr>
        <b/>
        <sz val="24"/>
        <rFont val="TH SarabunPSK"/>
        <family val="2"/>
      </rPr>
      <t xml:space="preserve">2100230095000000/M4954)
</t>
    </r>
    <r>
      <rPr>
        <sz val="24"/>
        <rFont val="TH SarabunPSK"/>
        <family val="2"/>
      </rPr>
      <t>งบดำเนินงาน แหล่งของเงิน 6111200</t>
    </r>
  </si>
  <si>
    <r>
      <t>ทีมประเมินออกตรวจสอบคุณภาพบัญชีหน่วยบริการในเขตสุขภาพที่ 8 ( จำนวน 2 ครั้ง 
ครั้งละ 6 วัน)</t>
    </r>
    <r>
      <rPr>
        <sz val="24"/>
        <rFont val="TH SarabunPSK"/>
        <family val="2"/>
      </rPr>
      <t xml:space="preserve">
1.ค่าเบี้ยเลี้ยงทีมประเมิน 43 คน x 240 บาท x
    6 วัน x 2 ครั้ง = 123,840 บาท
2.ค่าที่พักทีมประเมิน (เหมาจ่าย) 43 คน x 800 บาท
    x 6 วัน x 2 ครั้ง =  412,800  บาท
3.ค่าพาหนะทีมประเมิน (2 ครั้ง)
       3.1 ค่าพาหนะ  =  10,000  บาท
       3.2 ค่าชดเชยพาหนะส่วนตัวผู้เข้าร่วมอบรม
            (กม.ละ 4 บาท) = 33,360 บาท
4.ค่าเอกสารในการตรวจประเมิน  100 ชุด x 
    100 บาท = 10,000 บาท</t>
    </r>
  </si>
  <si>
    <t>แผนการบริหารจัดการและพัฒนาประสิทธิภาพการบริหารการเงินการคลัง (ต่อ)</t>
  </si>
  <si>
    <r>
      <rPr>
        <b/>
        <u val="singleAccounting"/>
        <sz val="24"/>
        <rFont val="TH SarabunPSK"/>
        <family val="2"/>
      </rPr>
      <t xml:space="preserve"> ส่วนที่ 2 </t>
    </r>
    <r>
      <rPr>
        <b/>
        <sz val="24"/>
        <rFont val="TH SarabunPSK"/>
        <family val="2"/>
      </rPr>
      <t xml:space="preserve"> (เบิกจาก รฝ.9 จำนวน 9,600 บาท)
</t>
    </r>
    <r>
      <rPr>
        <sz val="24"/>
        <rFont val="TH SarabunPSK"/>
        <family val="2"/>
      </rPr>
      <t xml:space="preserve">
</t>
    </r>
  </si>
  <si>
    <r>
      <t xml:space="preserve"> 1. ค่าเบี้ยเลี้ยงผู้เข้าร่วมประชุม 40 คน x240 บาท
   x 1 ครั้ง = 9,600 บาท
</t>
    </r>
    <r>
      <rPr>
        <sz val="24"/>
        <rFont val="TH SarabunPSK"/>
        <family val="2"/>
      </rPr>
      <t xml:space="preserve">
</t>
    </r>
  </si>
  <si>
    <t>รวมเบิกจากเงิน รฝ. 9 = 9,600 บาท
รวมค่าใช้จ่ายครั้งที่ 3 = 24,300 บาท</t>
  </si>
  <si>
    <t xml:space="preserve">1. ค่าอาหารว่างและเครื่องดื่ม 50 คน x 30 บาท x 
    2 มื้อ x 1 ครั้ง = 3,000 บาท
2. ค่าอาหารกลางวัน 50 คน x 120 บาท x 1 ครั้ง
   = 6,000 บาท
3. ค่าเบี้ยเลี้ยงผู้เข้าร่วมประชุม
    3.1 ค่าเบี้ยเลี้ยงผู้เข้าร่วมประชุม 40 คน x
         240 บาท x 1 ครั้ง = 9,600 บาท
     3.2 ค่าเบี้ยเลี้ยงผู้เข้าร่วมประชุม 10 คน x
          270 บาท x 1 ครั้ง = 2,700 บาท
4.ค่าเอกสารในการจัดประชุม 50 ชุด x 50  บาท x
   1 ครั้ง = 2,500 บาท </t>
  </si>
  <si>
    <t>ครั้งที่ 4 เบิกจาก รฝ.9 จำนวน 23,800 บาท</t>
  </si>
  <si>
    <r>
      <t xml:space="preserve">ครั้งที่ 3  เบิกเงินจาก 2 แหล่งงบประมาณ  (รฝ.3 และ รฝ.9)
ส่วนที่ 1 (เบิกจาก รฝ.3 จำนวน 14,700 บาท)
</t>
    </r>
    <r>
      <rPr>
        <sz val="24"/>
        <rFont val="TH SarabunPSK"/>
        <family val="2"/>
      </rPr>
      <t>1.ค่าอาหารว่างและเครื่องดื่ม 50 คน x 30 บาท x
    2 มื้อ x 1 ครั้ง = 3,000 บาท 
2.ค่าอาหารกลางวัน 50 คน x 120 บาท x 1 ครั้ง
    = 6,000 บาท</t>
    </r>
    <r>
      <rPr>
        <b/>
        <sz val="24"/>
        <rFont val="TH SarabunPSK"/>
        <family val="2"/>
      </rPr>
      <t xml:space="preserve">
</t>
    </r>
    <r>
      <rPr>
        <sz val="24"/>
        <rFont val="TH SarabunPSK"/>
        <family val="2"/>
      </rPr>
      <t xml:space="preserve">3. ค่าเบี้ยเลี้ยงผู้เข้าร่วมประชุม 10 คน x270 บาท 
   x 1 ครั้ง = 2,700 บาท
4.ค่าเอกสารในการจัดประชุม 50 ชุด x 60  บาท x
   1 ครั้ง =  3,000 บาท 
</t>
    </r>
    <r>
      <rPr>
        <b/>
        <sz val="24"/>
        <rFont val="TH SarabunPSK"/>
        <family val="2"/>
      </rPr>
      <t>รวมเบิกจากเงิน รฝ. 3 = 14,700 บาท</t>
    </r>
  </si>
  <si>
    <r>
      <rPr>
        <b/>
        <u val="singleAccounting"/>
        <sz val="24"/>
        <rFont val="TH SarabunPSK"/>
        <family val="2"/>
      </rPr>
      <t>กิจกรรม</t>
    </r>
    <r>
      <rPr>
        <b/>
        <sz val="24"/>
        <rFont val="TH SarabunPSK"/>
        <family val="2"/>
      </rPr>
      <t xml:space="preserve"> จัดประชุมคณะกรรมการบริหารจัดการและพัฒนาประสิทธิภาพการบริหารการเงินการคลัง (CFO) จำนวน 5 ครั้ง (งบประมาณจาก รฝ.3 = 51,432.27 บาท และ รฝ.9 = 57,200 บาท)
ครั้งที่ 1  เบิกจาก รฝ.3 จำนวน 9,785 บาท
</t>
    </r>
    <r>
      <rPr>
        <sz val="24"/>
        <rFont val="TH SarabunPSK"/>
        <family val="2"/>
      </rPr>
      <t xml:space="preserve">1.ค่าอาหารว่างและเครื่องดื่ม 50 คน x 30 บาท
   x 2 มื้อ x 1 ครั้ง = 3,000 บาท
2.ค่าอาหารกลางวัน 50 คน x 120 บาท x 1 ครั้ง
  = 6,000 บาท
3.ค่าเอกสารในการจัดประชุม 50 ชุด x 
   15.70 บาท x 1 ครั้ง = 785 บาท 
</t>
    </r>
    <r>
      <rPr>
        <b/>
        <sz val="24"/>
        <rFont val="TH SarabunPSK"/>
        <family val="2"/>
      </rPr>
      <t>รวมค่าใช้จ่ายครั้งที่ 1 = 9,785 บาท</t>
    </r>
    <r>
      <rPr>
        <b/>
        <u/>
        <sz val="24"/>
        <rFont val="TH SarabunPSK"/>
        <family val="2"/>
      </rPr>
      <t/>
    </r>
  </si>
  <si>
    <t>1.ค่าอาหารว่างและเครื่องดื่ม 50 คน x 30 บาท x
    2 มื้อ x 1 ครั้ง = 3,000 บาท
2.ค่าอาหารกลางวัน 50 คน x 120 บาท x 1 ครั้ง
    = 6,000 บาท
3.ค่าเบี้ยเลี้ยงผู้เข้าร่วมประชุม
    3.1 ค่าเบี้ยเลี้ยงผู้เข้าร่วมประชุม 40 คน x
          240 บาท x 1 ครั้ง = 9,600 บาท
    3.2 ค่าเบี้ยเลี้ยงผู้เข้าร่วมประชุม 10 คน x
         270 บาท x  1 ครั้ง = 2,700 บาท</t>
  </si>
  <si>
    <t xml:space="preserve">4.ค่าเอกสารในการจัดประชุม 50 ชุด x 50  บาท x 1 ครั้ง = 2,500 บาท </t>
  </si>
  <si>
    <t xml:space="preserve">1.ค่าอาหารว่างและเครื่องดื่ม 60 คน x 30 บาท x 2 มื้อ x 4 ครั้ง = 14,400 บาท
2.ค่าอาหารกลางวัน 60 คน x 120 บาท x1 มื้อ x 4 ครั้ง = 28,800 บาท
3. ค่าเบี้ยเลี้ยงผู้ตรวจประเมิน
    3.1 ค่าเบี้ยเลี้ยงผู้ตรวจประเมิน 59 คน x240 บาท x  4 ครั้ง = 56,640 บาท
    3.2 ค่าเบี้ยเลี้ยงผู้ตรวจประเมิน 1 คน x270 บาท x  4 ครั้ง = 1,080 บาท
4. ค่าวัสดุ =  2,144 บาท  
5.ค่าเอกสารในการจัดประชุม 100 ชุด x 14  บาท x 4 ครั้ง =  5,600 บาท </t>
  </si>
  <si>
    <t>1.ค่าอาหารว่างและเครื่องดื่ม 25 คน x 30 บาท x 2 มื้อ x 5 ครั้ง = 7,500 บาท
2.อาหารกลางวัน 25 คน x 120 บาท x 5 ครั้ง = 15,000 บาท
3.ค่าเอกสารในการจัดประชุม 25 ชุด x 40 บาท x 5 ครั้ง = 5,000 บาท</t>
  </si>
  <si>
    <r>
      <rPr>
        <b/>
        <sz val="24"/>
        <rFont val="TH SarabunPSK"/>
        <family val="2"/>
      </rPr>
      <t>กิจกรรม ตรวจประเมินประสิทธิภาพการบริหารการเงินการคลัง FAI ทุกไตรมาส จำนวน 4 ครั้ง</t>
    </r>
    <r>
      <rPr>
        <sz val="24"/>
        <rFont val="TH SarabunPSK"/>
        <family val="2"/>
      </rPr>
      <t xml:space="preserve">
</t>
    </r>
  </si>
  <si>
    <t>สรุปแผนปฏิบัติการประจำปี 2561  สำนักงานเขตสุขภาพที่ 8 (ฉบับแก้ไข)</t>
  </si>
  <si>
    <r>
      <t xml:space="preserve">ครั้งที่ 2 เบิกจาก รฝ.3 จำนวน 26,947.27 บาท
</t>
    </r>
    <r>
      <rPr>
        <sz val="24"/>
        <rFont val="TH SarabunPSK"/>
        <family val="2"/>
      </rPr>
      <t xml:space="preserve"> 1.ค่าอาหารว่างและเครื่องดื่ม 50 คน x 30 บาท
     x 2 มื้อ x 1 ครั้ง = 3,000 บาท
2. ค่าอาหารกลางวัน 50 คน x 120 บาท x 1 ครั้ง
    = 6,000 บาท
3.ค่าเบี้ยเลี้ยงผู้เข้าร่วมประชุม
  3.1 ค่าเบี้ยเลี้ยงผู้เข้าร่วมประชุม 40 คน 
       x 240 บาท x  1 ครั้ง = 9,600 บาท
  3.2 ค่าเบี้ยเลี้ยงผู้เข้าร่วมประชุม 10 คน 
        x 270 บาท x 1 ครั้ง = 2,700 บาท
</t>
    </r>
    <r>
      <rPr>
        <sz val="24"/>
        <rFont val="TH SarabunPSK"/>
        <family val="2"/>
      </rPr>
      <t xml:space="preserve">
</t>
    </r>
  </si>
  <si>
    <r>
      <t xml:space="preserve">4.ค่าเอกสารในการจัดประชุม 50 ชุด x 60  บาท
    x 1 ครั้ง = 3,000 บาท 
5.ค่าวัสดุ = 2,647.27  บาท  
</t>
    </r>
    <r>
      <rPr>
        <b/>
        <sz val="24"/>
        <rFont val="TH SarabunPSK"/>
        <family val="2"/>
      </rPr>
      <t>รวมค่าใช้จ่ายครั้งที่ 2 = 26,947.27 บาท</t>
    </r>
  </si>
  <si>
    <t>งบประมาณที่รวมอยู่ในกลุ่มงานอำนวยการ</t>
  </si>
  <si>
    <t>รวมอยู่ในหมวดค่าตอบแทน/OT</t>
  </si>
  <si>
    <t>รวมอยู่ในหมวดประชุมราชการ</t>
  </si>
  <si>
    <t xml:space="preserve"> รวมอยู่ในค่าใช้สอย 30,000 (ค่าจัดบูท)/ไปราชการ 47,000 </t>
  </si>
  <si>
    <t>แผนปฏิบัติการปีงบประมาณ 2561 กลุ่มงานอำนวยการ (แจกแจงรายละเอียดค่าใช้จ่ายงบค่าใช้สอย)</t>
  </si>
  <si>
    <t xml:space="preserve">แผนงานการบริหารจัดการเขตสุขภาพที่ 8 ปี 2561  
  1.  ประชุมเพื่อคัดเลือกคณะอำนวยการและคณะกรรมการเขตสุขภาพที่ 8ประจำปี 2561  (15,000)
    </t>
  </si>
  <si>
    <t>โครงการประชุมเชิงปฏิบัติการแลกเปลี่ยนเรียนรู้เพื่อพัฒนาระบบบริการสุขภาพ(Service Plan) ปี 2561</t>
  </si>
  <si>
    <t>โครงการพัฒนาระบบจัดการภาวะฉุกเฉินและระบบบัญชาการเหตุการณ์ในภาวะฉุกเฉินทางสาธารณสุข เขตสุขภาพที่ 8ปีงบประมาณ 2561</t>
  </si>
  <si>
    <t xml:space="preserve">แผนการดำเนินงานเพื่อประเมินผลงานทางวิชาการ ปีงบประมาณ 2561 </t>
  </si>
  <si>
    <t>โครงการตรวจประเมินและตรวจสอบคุณภาพบัญชีหน่วยบริการ
เขตุสขภาพที่ 8 ปีงบประมาณ 2561</t>
  </si>
  <si>
    <t>แผนการตรวจประเมินประสิทธิภาพการบริหารการเงินการคลัง  FAI ปีงบประมาณ 2561 (4 ครั้ง)</t>
  </si>
  <si>
    <t>ระยะเวลาดำเนินการ 
ต.ค.-ก.ย.  2561</t>
  </si>
  <si>
    <r>
      <t>แผนงานพื้นฐานการพัฒนาและเสริมสร้างศักยภาพคน ผลผลิตนโยบาย ยุทธศาสตร์ ระบบบริหารจัดการด้านสุขภาพที่มีคุณภาพและประสิทธิภาพ (2100234008000000) กิจกรรมพัฒนาระบบข้อมูลเทคโนโลยีสารสนเทศและการสื่อสารประชาสัมพันธ์เพื่อสนับสนุนบริการสุขภาพ</t>
    </r>
    <r>
      <rPr>
        <sz val="22"/>
        <color rgb="FFFF0000"/>
        <rFont val="TH SarabunPSK"/>
        <family val="2"/>
      </rPr>
      <t xml:space="preserve">(2100234008000000/
M4977) </t>
    </r>
    <r>
      <rPr>
        <sz val="22"/>
        <color theme="1"/>
        <rFont val="TH SarabunPSK"/>
        <family val="2"/>
      </rPr>
      <t>งบดำเนินงาน แหล่งของเงิน 6111200</t>
    </r>
  </si>
  <si>
    <t xml:space="preserve"> โครงการพัฒนาศักยภาพบุคลากรด้านการดำเนินงานระบบจัดการสิ่งแวดล้อมเพื่อการมีสุขภาพดีที่ยั่งยืน เขตสุขภาพที่ 8 ปีงบประมาณ 2560 (ขยายระยะเวลา)</t>
  </si>
  <si>
    <t>รฝ 19</t>
  </si>
  <si>
    <t>รฝ .31</t>
  </si>
  <si>
    <t>รฝ .17</t>
  </si>
  <si>
    <t>งบดำเนินงาน สำนักงานเขตสุขภาพที่ 8 ปี 2561</t>
  </si>
  <si>
    <t>เงินรับฝาก สำนักงานเขตสุขภาพที่ 8 (ปี 2561)</t>
  </si>
  <si>
    <t>โครงการอบรมเพื่อสามารถวิเคราะห์ข้อมูลปัญหาสุขภาพในพื้นที่  (Health Need Assessment)  เขตสุขภาพที่ 8 ปี 2561</t>
  </si>
  <si>
    <t>แผนการบริหารจัดการและพัฒนาประสิทธิภาพการบริหารการเงินการคลัง (5 ครั้ง)</t>
  </si>
  <si>
    <t xml:space="preserve">โครงการพัฒนาระบบบริการปฐมภูมิเขตสุขภาพที่ 8 สู่ปฐมภูมิ 4.0 </t>
  </si>
  <si>
    <t>รหัสงบ</t>
  </si>
  <si>
    <t>ระยะเวลาดำเนินการ</t>
  </si>
  <si>
    <t>2100234008000000
/M4977</t>
  </si>
  <si>
    <t>งบประมาณตามแผนงาน/โครงการ สำนักงานเขตสุขภาพที่ 8 (ปี 2561)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</si>
</sst>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AngsanaUPC"/>
      <family val="1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u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6"/>
      <name val="TH SarabunPSK"/>
      <family val="2"/>
    </font>
    <font>
      <b/>
      <u/>
      <sz val="14"/>
      <color theme="1"/>
      <name val="TH SarabunPSK"/>
      <family val="2"/>
    </font>
    <font>
      <sz val="15"/>
      <color rgb="FF000000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  <font>
      <sz val="20"/>
      <color theme="1"/>
      <name val="Tahoma"/>
      <family val="2"/>
      <charset val="222"/>
      <scheme val="minor"/>
    </font>
    <font>
      <sz val="24"/>
      <color theme="1"/>
      <name val="TH SarabunPSK"/>
      <family val="2"/>
    </font>
    <font>
      <b/>
      <sz val="24"/>
      <color theme="1"/>
      <name val="TH SarabunPSK"/>
      <family val="2"/>
    </font>
    <font>
      <sz val="20"/>
      <color theme="1"/>
      <name val="AngsanaUPC"/>
      <family val="1"/>
    </font>
    <font>
      <sz val="22"/>
      <color indexed="8"/>
      <name val="TH SarabunPSK"/>
      <family val="2"/>
    </font>
    <font>
      <b/>
      <u/>
      <sz val="22"/>
      <color indexed="8"/>
      <name val="TH SarabunPSK"/>
      <family val="2"/>
    </font>
    <font>
      <b/>
      <sz val="22"/>
      <color indexed="8"/>
      <name val="TH SarabunPSK"/>
      <family val="2"/>
    </font>
    <font>
      <sz val="22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22"/>
      <color theme="1"/>
      <name val="AngsanaUPC"/>
      <family val="1"/>
    </font>
    <font>
      <b/>
      <u/>
      <sz val="22"/>
      <name val="TH SarabunPSK"/>
      <family val="2"/>
    </font>
    <font>
      <b/>
      <sz val="22"/>
      <color rgb="FFFF0000"/>
      <name val="TH SarabunPSK"/>
      <family val="2"/>
    </font>
    <font>
      <u/>
      <sz val="22"/>
      <name val="TH SarabunPSK"/>
      <family val="2"/>
    </font>
    <font>
      <b/>
      <u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4"/>
      <name val="TH SarabunPSK"/>
      <family val="2"/>
    </font>
    <font>
      <b/>
      <sz val="24"/>
      <name val="TH SarabunPSK"/>
      <family val="2"/>
    </font>
    <font>
      <b/>
      <sz val="24"/>
      <color theme="1"/>
      <name val="Tahoma"/>
      <family val="2"/>
      <charset val="222"/>
      <scheme val="minor"/>
    </font>
    <font>
      <sz val="24"/>
      <color theme="1"/>
      <name val="AngsanaUPC"/>
      <family val="1"/>
    </font>
    <font>
      <sz val="26"/>
      <color indexed="8"/>
      <name val="TH SarabunPSK"/>
      <family val="2"/>
    </font>
    <font>
      <b/>
      <sz val="26"/>
      <color indexed="8"/>
      <name val="TH SarabunPSK"/>
      <family val="2"/>
    </font>
    <font>
      <sz val="26"/>
      <color theme="1"/>
      <name val="TH SarabunPSK"/>
      <family val="2"/>
    </font>
    <font>
      <sz val="25"/>
      <color theme="1"/>
      <name val="TH SarabunPSK"/>
      <family val="2"/>
    </font>
    <font>
      <b/>
      <sz val="25"/>
      <color theme="1"/>
      <name val="TH SarabunPSK"/>
      <family val="2"/>
    </font>
    <font>
      <b/>
      <sz val="26"/>
      <color theme="1"/>
      <name val="Tahoma"/>
      <family val="2"/>
      <charset val="222"/>
      <scheme val="minor"/>
    </font>
    <font>
      <sz val="26"/>
      <color theme="1"/>
      <name val="Tahoma"/>
      <family val="2"/>
      <charset val="222"/>
      <scheme val="minor"/>
    </font>
    <font>
      <b/>
      <sz val="28"/>
      <color theme="1"/>
      <name val="TH SarabunPSK"/>
      <family val="2"/>
    </font>
    <font>
      <sz val="27"/>
      <color indexed="8"/>
      <name val="TH SarabunPSK"/>
      <family val="2"/>
    </font>
    <font>
      <b/>
      <u/>
      <sz val="27"/>
      <color indexed="8"/>
      <name val="TH SarabunPSK"/>
      <family val="2"/>
    </font>
    <font>
      <u/>
      <sz val="27"/>
      <color indexed="8"/>
      <name val="TH SarabunPSK"/>
      <family val="2"/>
    </font>
    <font>
      <b/>
      <sz val="27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24"/>
      <color rgb="FF000000"/>
      <name val="TH SarabunPSK"/>
      <family val="2"/>
    </font>
    <font>
      <u/>
      <sz val="24"/>
      <name val="TH SarabunPSK"/>
      <family val="2"/>
    </font>
    <font>
      <sz val="23"/>
      <name val="TH SarabunPSK"/>
      <family val="2"/>
    </font>
    <font>
      <b/>
      <u/>
      <sz val="24"/>
      <color theme="1"/>
      <name val="TH SarabunPSK"/>
      <family val="2"/>
    </font>
    <font>
      <b/>
      <u val="singleAccounting"/>
      <sz val="24"/>
      <name val="TH SarabunPSK"/>
      <family val="2"/>
    </font>
    <font>
      <sz val="24"/>
      <color rgb="FF000000"/>
      <name val="TH SarabunIT๙"/>
      <family val="2"/>
    </font>
    <font>
      <b/>
      <sz val="24"/>
      <color theme="1"/>
      <name val="AngsanaUPC"/>
      <family val="1"/>
    </font>
    <font>
      <b/>
      <u/>
      <sz val="24"/>
      <name val="TH SarabunPSK"/>
      <family val="2"/>
    </font>
    <font>
      <sz val="24"/>
      <name val="AngsanaUPC"/>
      <family val="1"/>
    </font>
    <font>
      <b/>
      <sz val="24"/>
      <name val="AngsanaUPC"/>
      <family val="1"/>
    </font>
    <font>
      <sz val="22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8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7F58B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7F15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EED6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0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Fill="1"/>
    <xf numFmtId="187" fontId="8" fillId="0" borderId="0" xfId="0" applyNumberFormat="1" applyFont="1" applyFill="1" applyBorder="1" applyAlignment="1">
      <alignment wrapText="1"/>
    </xf>
    <xf numFmtId="187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187" fontId="8" fillId="0" borderId="0" xfId="1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  <xf numFmtId="187" fontId="2" fillId="0" borderId="0" xfId="0" applyNumberFormat="1" applyFont="1" applyBorder="1" applyAlignment="1">
      <alignment horizontal="center" vertical="top"/>
    </xf>
    <xf numFmtId="3" fontId="9" fillId="0" borderId="0" xfId="0" applyNumberFormat="1" applyFont="1" applyFill="1" applyBorder="1" applyAlignment="1">
      <alignment horizontal="left" vertical="top" wrapText="1"/>
    </xf>
    <xf numFmtId="187" fontId="9" fillId="0" borderId="5" xfId="0" applyNumberFormat="1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187" fontId="4" fillId="6" borderId="3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8" fillId="0" borderId="0" xfId="0" applyFont="1"/>
    <xf numFmtId="0" fontId="2" fillId="0" borderId="7" xfId="0" applyFont="1" applyBorder="1" applyAlignment="1">
      <alignment vertical="top" wrapText="1"/>
    </xf>
    <xf numFmtId="0" fontId="8" fillId="0" borderId="0" xfId="0" applyFont="1"/>
    <xf numFmtId="187" fontId="8" fillId="0" borderId="0" xfId="1" applyNumberFormat="1" applyFont="1"/>
    <xf numFmtId="187" fontId="10" fillId="7" borderId="3" xfId="0" applyNumberFormat="1" applyFont="1" applyFill="1" applyBorder="1"/>
    <xf numFmtId="187" fontId="11" fillId="4" borderId="3" xfId="0" applyNumberFormat="1" applyFont="1" applyFill="1" applyBorder="1"/>
    <xf numFmtId="187" fontId="9" fillId="0" borderId="0" xfId="1" applyNumberFormat="1" applyFont="1"/>
    <xf numFmtId="0" fontId="2" fillId="0" borderId="7" xfId="0" applyFont="1" applyBorder="1" applyAlignment="1">
      <alignment vertical="top"/>
    </xf>
    <xf numFmtId="0" fontId="2" fillId="2" borderId="7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20" fillId="0" borderId="0" xfId="0" applyFont="1"/>
    <xf numFmtId="0" fontId="8" fillId="4" borderId="3" xfId="0" applyFont="1" applyFill="1" applyBorder="1" applyAlignment="1">
      <alignment horizontal="center" vertical="center"/>
    </xf>
    <xf numFmtId="0" fontId="9" fillId="12" borderId="0" xfId="0" applyFont="1" applyFill="1"/>
    <xf numFmtId="0" fontId="9" fillId="0" borderId="0" xfId="0" applyFont="1" applyAlignment="1">
      <alignment vertical="center"/>
    </xf>
    <xf numFmtId="187" fontId="10" fillId="0" borderId="0" xfId="1" applyNumberFormat="1" applyFont="1" applyFill="1"/>
    <xf numFmtId="0" fontId="12" fillId="0" borderId="0" xfId="0" applyFont="1" applyFill="1" applyAlignment="1">
      <alignment horizontal="center"/>
    </xf>
    <xf numFmtId="0" fontId="9" fillId="0" borderId="0" xfId="0" applyFont="1" applyFill="1" applyAlignment="1"/>
    <xf numFmtId="0" fontId="9" fillId="0" borderId="0" xfId="0" applyFont="1" applyBorder="1"/>
    <xf numFmtId="187" fontId="9" fillId="0" borderId="9" xfId="1" applyNumberFormat="1" applyFont="1" applyBorder="1"/>
    <xf numFmtId="0" fontId="9" fillId="0" borderId="10" xfId="0" applyFont="1" applyBorder="1" applyAlignment="1">
      <alignment horizontal="left"/>
    </xf>
    <xf numFmtId="187" fontId="9" fillId="0" borderId="10" xfId="1" applyNumberFormat="1" applyFont="1" applyBorder="1"/>
    <xf numFmtId="187" fontId="9" fillId="0" borderId="12" xfId="1" applyNumberFormat="1" applyFont="1" applyBorder="1"/>
    <xf numFmtId="187" fontId="9" fillId="0" borderId="0" xfId="0" applyNumberFormat="1" applyFont="1" applyFill="1" applyBorder="1"/>
    <xf numFmtId="187" fontId="12" fillId="0" borderId="0" xfId="0" applyNumberFormat="1" applyFont="1" applyFill="1" applyBorder="1"/>
    <xf numFmtId="0" fontId="9" fillId="0" borderId="9" xfId="0" applyFont="1" applyBorder="1"/>
    <xf numFmtId="0" fontId="9" fillId="0" borderId="10" xfId="0" applyFont="1" applyBorder="1"/>
    <xf numFmtId="0" fontId="9" fillId="0" borderId="12" xfId="0" applyFont="1" applyBorder="1"/>
    <xf numFmtId="187" fontId="11" fillId="12" borderId="3" xfId="0" applyNumberFormat="1" applyFont="1" applyFill="1" applyBorder="1" applyAlignment="1">
      <alignment vertical="top"/>
    </xf>
    <xf numFmtId="0" fontId="11" fillId="12" borderId="3" xfId="0" applyFont="1" applyFill="1" applyBorder="1" applyAlignment="1">
      <alignment horizontal="center" vertical="top"/>
    </xf>
    <xf numFmtId="0" fontId="8" fillId="12" borderId="0" xfId="0" applyFont="1" applyFill="1" applyAlignment="1">
      <alignment vertical="top"/>
    </xf>
    <xf numFmtId="0" fontId="15" fillId="0" borderId="0" xfId="0" applyFont="1" applyBorder="1"/>
    <xf numFmtId="187" fontId="15" fillId="0" borderId="0" xfId="0" applyNumberFormat="1" applyFont="1" applyBorder="1"/>
    <xf numFmtId="0" fontId="8" fillId="8" borderId="3" xfId="0" applyFont="1" applyFill="1" applyBorder="1" applyAlignment="1">
      <alignment horizontal="center" vertical="center"/>
    </xf>
    <xf numFmtId="0" fontId="8" fillId="12" borderId="3" xfId="0" applyFont="1" applyFill="1" applyBorder="1"/>
    <xf numFmtId="0" fontId="8" fillId="12" borderId="3" xfId="0" applyFont="1" applyFill="1" applyBorder="1" applyAlignment="1">
      <alignment horizontal="right"/>
    </xf>
    <xf numFmtId="187" fontId="8" fillId="12" borderId="3" xfId="1" applyNumberFormat="1" applyFont="1" applyFill="1" applyBorder="1" applyAlignment="1">
      <alignment horizontal="right"/>
    </xf>
    <xf numFmtId="0" fontId="8" fillId="12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right"/>
    </xf>
    <xf numFmtId="187" fontId="8" fillId="4" borderId="5" xfId="0" applyNumberFormat="1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187" fontId="8" fillId="8" borderId="5" xfId="0" applyNumberFormat="1" applyFont="1" applyFill="1" applyBorder="1" applyAlignment="1">
      <alignment horizontal="right"/>
    </xf>
    <xf numFmtId="0" fontId="8" fillId="10" borderId="3" xfId="0" applyFont="1" applyFill="1" applyBorder="1" applyAlignment="1">
      <alignment horizontal="center" vertical="center" wrapText="1"/>
    </xf>
    <xf numFmtId="9" fontId="8" fillId="10" borderId="3" xfId="0" applyNumberFormat="1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indent="1"/>
    </xf>
    <xf numFmtId="187" fontId="10" fillId="0" borderId="3" xfId="1" applyNumberFormat="1" applyFont="1" applyBorder="1"/>
    <xf numFmtId="2" fontId="10" fillId="0" borderId="3" xfId="0" applyNumberFormat="1" applyFont="1" applyBorder="1"/>
    <xf numFmtId="43" fontId="10" fillId="0" borderId="3" xfId="0" applyNumberFormat="1" applyFont="1" applyBorder="1"/>
    <xf numFmtId="187" fontId="10" fillId="0" borderId="4" xfId="0" applyNumberFormat="1" applyFont="1" applyFill="1" applyBorder="1"/>
    <xf numFmtId="2" fontId="11" fillId="10" borderId="3" xfId="0" applyNumberFormat="1" applyFont="1" applyFill="1" applyBorder="1"/>
    <xf numFmtId="43" fontId="11" fillId="10" borderId="3" xfId="0" applyNumberFormat="1" applyFont="1" applyFill="1" applyBorder="1"/>
    <xf numFmtId="187" fontId="11" fillId="10" borderId="4" xfId="0" applyNumberFormat="1" applyFont="1" applyFill="1" applyBorder="1"/>
    <xf numFmtId="0" fontId="8" fillId="6" borderId="3" xfId="0" applyFont="1" applyFill="1" applyBorder="1" applyAlignment="1">
      <alignment horizontal="center"/>
    </xf>
    <xf numFmtId="0" fontId="8" fillId="6" borderId="3" xfId="0" quotePrefix="1" applyFont="1" applyFill="1" applyBorder="1" applyAlignment="1">
      <alignment horizontal="center"/>
    </xf>
    <xf numFmtId="0" fontId="8" fillId="0" borderId="0" xfId="0" applyFont="1" applyAlignment="1"/>
    <xf numFmtId="187" fontId="8" fillId="0" borderId="3" xfId="1" applyNumberFormat="1" applyFont="1" applyBorder="1"/>
    <xf numFmtId="187" fontId="8" fillId="0" borderId="3" xfId="1" applyNumberFormat="1" applyFont="1" applyBorder="1" applyAlignment="1"/>
    <xf numFmtId="0" fontId="9" fillId="0" borderId="0" xfId="0" applyFont="1" applyFill="1" applyBorder="1"/>
    <xf numFmtId="0" fontId="9" fillId="0" borderId="0" xfId="0" applyFont="1" applyBorder="1" applyAlignment="1">
      <alignment horizontal="left" indent="1"/>
    </xf>
    <xf numFmtId="187" fontId="9" fillId="0" borderId="0" xfId="1" applyNumberFormat="1" applyFont="1" applyBorder="1"/>
    <xf numFmtId="0" fontId="9" fillId="0" borderId="0" xfId="0" applyFont="1" applyFill="1" applyBorder="1" applyAlignment="1"/>
    <xf numFmtId="187" fontId="9" fillId="0" borderId="3" xfId="1" applyNumberFormat="1" applyFont="1" applyBorder="1"/>
    <xf numFmtId="187" fontId="9" fillId="0" borderId="3" xfId="1" applyNumberFormat="1" applyFont="1" applyBorder="1" applyAlignment="1">
      <alignment horizontal="left" indent="1"/>
    </xf>
    <xf numFmtId="187" fontId="8" fillId="6" borderId="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left" indent="1"/>
    </xf>
    <xf numFmtId="187" fontId="15" fillId="6" borderId="3" xfId="0" applyNumberFormat="1" applyFont="1" applyFill="1" applyBorder="1" applyAlignment="1">
      <alignment horizontal="center"/>
    </xf>
    <xf numFmtId="0" fontId="23" fillId="0" borderId="0" xfId="0" applyFont="1"/>
    <xf numFmtId="0" fontId="9" fillId="0" borderId="0" xfId="0" applyFont="1" applyBorder="1" applyAlignment="1">
      <alignment vertical="top" wrapText="1"/>
    </xf>
    <xf numFmtId="0" fontId="11" fillId="12" borderId="1" xfId="0" applyFont="1" applyFill="1" applyBorder="1" applyAlignment="1">
      <alignment horizontal="center"/>
    </xf>
    <xf numFmtId="187" fontId="11" fillId="12" borderId="1" xfId="1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indent="1"/>
    </xf>
    <xf numFmtId="187" fontId="11" fillId="0" borderId="3" xfId="1" applyNumberFormat="1" applyFont="1" applyBorder="1" applyAlignment="1">
      <alignment vertical="top"/>
    </xf>
    <xf numFmtId="0" fontId="8" fillId="6" borderId="3" xfId="0" applyFont="1" applyFill="1" applyBorder="1" applyAlignment="1">
      <alignment horizontal="center" vertical="top"/>
    </xf>
    <xf numFmtId="187" fontId="8" fillId="6" borderId="3" xfId="1" applyNumberFormat="1" applyFont="1" applyFill="1" applyBorder="1" applyAlignment="1">
      <alignment horizontal="center" vertical="top"/>
    </xf>
    <xf numFmtId="187" fontId="9" fillId="0" borderId="7" xfId="0" applyNumberFormat="1" applyFont="1" applyFill="1" applyBorder="1" applyAlignment="1">
      <alignment vertical="top" wrapText="1"/>
    </xf>
    <xf numFmtId="187" fontId="12" fillId="0" borderId="3" xfId="1" applyNumberFormat="1" applyFont="1" applyBorder="1"/>
    <xf numFmtId="0" fontId="8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187" fontId="2" fillId="0" borderId="9" xfId="1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top" wrapText="1"/>
    </xf>
    <xf numFmtId="0" fontId="15" fillId="0" borderId="0" xfId="0" applyFont="1"/>
    <xf numFmtId="187" fontId="9" fillId="0" borderId="0" xfId="0" applyNumberFormat="1" applyFont="1"/>
    <xf numFmtId="0" fontId="9" fillId="0" borderId="3" xfId="0" applyFont="1" applyFill="1" applyBorder="1" applyAlignment="1">
      <alignment horizontal="center" vertical="top"/>
    </xf>
    <xf numFmtId="187" fontId="9" fillId="7" borderId="3" xfId="0" applyNumberFormat="1" applyFont="1" applyFill="1" applyBorder="1"/>
    <xf numFmtId="0" fontId="8" fillId="7" borderId="3" xfId="0" applyFont="1" applyFill="1" applyBorder="1" applyAlignment="1">
      <alignment horizontal="center" vertical="top"/>
    </xf>
    <xf numFmtId="0" fontId="8" fillId="5" borderId="3" xfId="0" applyFont="1" applyFill="1" applyBorder="1"/>
    <xf numFmtId="187" fontId="8" fillId="5" borderId="3" xfId="0" applyNumberFormat="1" applyFont="1" applyFill="1" applyBorder="1"/>
    <xf numFmtId="0" fontId="11" fillId="6" borderId="3" xfId="0" applyFont="1" applyFill="1" applyBorder="1"/>
    <xf numFmtId="3" fontId="15" fillId="6" borderId="3" xfId="0" applyNumberFormat="1" applyFont="1" applyFill="1" applyBorder="1"/>
    <xf numFmtId="3" fontId="11" fillId="6" borderId="3" xfId="0" applyNumberFormat="1" applyFont="1" applyFill="1" applyBorder="1"/>
    <xf numFmtId="187" fontId="15" fillId="6" borderId="3" xfId="0" applyNumberFormat="1" applyFont="1" applyFill="1" applyBorder="1"/>
    <xf numFmtId="0" fontId="9" fillId="0" borderId="3" xfId="0" applyFont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 wrapText="1"/>
    </xf>
    <xf numFmtId="187" fontId="15" fillId="6" borderId="3" xfId="1" applyNumberFormat="1" applyFont="1" applyFill="1" applyBorder="1" applyAlignment="1">
      <alignment vertical="top" wrapText="1"/>
    </xf>
    <xf numFmtId="187" fontId="8" fillId="6" borderId="3" xfId="1" applyNumberFormat="1" applyFont="1" applyFill="1" applyBorder="1" applyAlignment="1">
      <alignment vertical="top" wrapText="1"/>
    </xf>
    <xf numFmtId="3" fontId="15" fillId="6" borderId="3" xfId="0" applyNumberFormat="1" applyFont="1" applyFill="1" applyBorder="1" applyAlignment="1">
      <alignment vertical="top" wrapText="1"/>
    </xf>
    <xf numFmtId="3" fontId="11" fillId="6" borderId="3" xfId="0" applyNumberFormat="1" applyFont="1" applyFill="1" applyBorder="1" applyAlignment="1">
      <alignment vertical="top" wrapText="1"/>
    </xf>
    <xf numFmtId="0" fontId="8" fillId="6" borderId="3" xfId="0" applyFont="1" applyFill="1" applyBorder="1" applyAlignment="1">
      <alignment vertical="top" wrapText="1"/>
    </xf>
    <xf numFmtId="187" fontId="9" fillId="0" borderId="3" xfId="1" applyNumberFormat="1" applyFont="1" applyBorder="1" applyAlignment="1">
      <alignment horizontal="center" vertical="top" wrapText="1"/>
    </xf>
    <xf numFmtId="187" fontId="9" fillId="0" borderId="3" xfId="1" applyNumberFormat="1" applyFont="1" applyBorder="1" applyAlignment="1">
      <alignment vertical="top" wrapText="1"/>
    </xf>
    <xf numFmtId="3" fontId="9" fillId="7" borderId="3" xfId="0" applyNumberFormat="1" applyFont="1" applyFill="1" applyBorder="1" applyAlignment="1">
      <alignment vertical="top" wrapText="1"/>
    </xf>
    <xf numFmtId="187" fontId="9" fillId="0" borderId="3" xfId="1" applyNumberFormat="1" applyFont="1" applyBorder="1" applyAlignment="1">
      <alignment horizontal="right" vertical="top" wrapText="1"/>
    </xf>
    <xf numFmtId="187" fontId="8" fillId="6" borderId="0" xfId="1" applyNumberFormat="1" applyFont="1" applyFill="1" applyAlignment="1">
      <alignment vertical="top"/>
    </xf>
    <xf numFmtId="187" fontId="15" fillId="6" borderId="3" xfId="1" applyNumberFormat="1" applyFont="1" applyFill="1" applyBorder="1"/>
    <xf numFmtId="187" fontId="8" fillId="6" borderId="3" xfId="1" applyNumberFormat="1" applyFont="1" applyFill="1" applyBorder="1"/>
    <xf numFmtId="0" fontId="8" fillId="6" borderId="3" xfId="0" applyFont="1" applyFill="1" applyBorder="1"/>
    <xf numFmtId="187" fontId="8" fillId="6" borderId="3" xfId="0" applyNumberFormat="1" applyFont="1" applyFill="1" applyBorder="1"/>
    <xf numFmtId="187" fontId="9" fillId="5" borderId="3" xfId="1" applyNumberFormat="1" applyFont="1" applyFill="1" applyBorder="1" applyAlignment="1">
      <alignment horizontal="center" vertical="top" wrapText="1"/>
    </xf>
    <xf numFmtId="3" fontId="9" fillId="7" borderId="3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center" vertical="top" wrapText="1"/>
    </xf>
    <xf numFmtId="187" fontId="9" fillId="7" borderId="3" xfId="0" applyNumberFormat="1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187" fontId="9" fillId="0" borderId="3" xfId="1" applyNumberFormat="1" applyFont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187" fontId="10" fillId="0" borderId="3" xfId="1" applyNumberFormat="1" applyFont="1" applyBorder="1" applyAlignment="1">
      <alignment vertical="top" wrapText="1"/>
    </xf>
    <xf numFmtId="3" fontId="10" fillId="7" borderId="3" xfId="0" applyNumberFormat="1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3" fontId="8" fillId="6" borderId="3" xfId="0" applyNumberFormat="1" applyFont="1" applyFill="1" applyBorder="1"/>
    <xf numFmtId="3" fontId="9" fillId="0" borderId="3" xfId="0" applyNumberFormat="1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187" fontId="8" fillId="6" borderId="3" xfId="1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187" fontId="9" fillId="0" borderId="10" xfId="1" applyNumberFormat="1" applyFont="1" applyBorder="1" applyAlignment="1">
      <alignment horizontal="right" vertical="top" wrapText="1"/>
    </xf>
    <xf numFmtId="187" fontId="11" fillId="6" borderId="1" xfId="0" applyNumberFormat="1" applyFont="1" applyFill="1" applyBorder="1"/>
    <xf numFmtId="187" fontId="8" fillId="17" borderId="3" xfId="1" applyNumberFormat="1" applyFont="1" applyFill="1" applyBorder="1"/>
    <xf numFmtId="0" fontId="8" fillId="17" borderId="3" xfId="0" applyFont="1" applyFill="1" applyBorder="1" applyAlignment="1">
      <alignment horizontal="center" vertical="center"/>
    </xf>
    <xf numFmtId="187" fontId="11" fillId="17" borderId="3" xfId="1" applyNumberFormat="1" applyFont="1" applyFill="1" applyBorder="1"/>
    <xf numFmtId="187" fontId="11" fillId="17" borderId="3" xfId="0" applyNumberFormat="1" applyFont="1" applyFill="1" applyBorder="1"/>
    <xf numFmtId="0" fontId="11" fillId="13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0" xfId="0" applyFont="1" applyBorder="1" applyAlignment="1">
      <alignment horizontal="left" vertical="top" wrapText="1" indent="1"/>
    </xf>
    <xf numFmtId="0" fontId="2" fillId="0" borderId="12" xfId="0" applyFont="1" applyBorder="1" applyAlignment="1">
      <alignment horizontal="left" vertical="top" wrapText="1" indent="1"/>
    </xf>
    <xf numFmtId="187" fontId="2" fillId="0" borderId="10" xfId="1" applyNumberFormat="1" applyFont="1" applyBorder="1" applyAlignment="1">
      <alignment horizontal="left" indent="1"/>
    </xf>
    <xf numFmtId="187" fontId="2" fillId="0" borderId="12" xfId="1" applyNumberFormat="1" applyFont="1" applyBorder="1"/>
    <xf numFmtId="187" fontId="6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 wrapText="1"/>
    </xf>
    <xf numFmtId="187" fontId="6" fillId="6" borderId="4" xfId="1" applyNumberFormat="1" applyFont="1" applyFill="1" applyBorder="1" applyAlignment="1">
      <alignment horizontal="center" vertical="center" wrapText="1"/>
    </xf>
    <xf numFmtId="187" fontId="6" fillId="6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9"/>
    </xf>
    <xf numFmtId="0" fontId="24" fillId="0" borderId="0" xfId="0" applyFont="1"/>
    <xf numFmtId="0" fontId="10" fillId="0" borderId="9" xfId="0" applyFont="1" applyFill="1" applyBorder="1" applyAlignment="1">
      <alignment vertical="top"/>
    </xf>
    <xf numFmtId="187" fontId="16" fillId="0" borderId="10" xfId="1" applyNumberFormat="1" applyFont="1" applyBorder="1"/>
    <xf numFmtId="187" fontId="16" fillId="0" borderId="12" xfId="1" applyNumberFormat="1" applyFont="1" applyBorder="1"/>
    <xf numFmtId="0" fontId="12" fillId="0" borderId="10" xfId="0" applyFont="1" applyFill="1" applyBorder="1" applyAlignment="1">
      <alignment vertical="top" wrapText="1"/>
    </xf>
    <xf numFmtId="0" fontId="9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20" xfId="0" applyFont="1" applyFill="1" applyBorder="1" applyAlignment="1">
      <alignment vertical="center"/>
    </xf>
    <xf numFmtId="3" fontId="9" fillId="0" borderId="13" xfId="0" applyNumberFormat="1" applyFont="1" applyBorder="1" applyAlignment="1">
      <alignment vertical="top" wrapText="1"/>
    </xf>
    <xf numFmtId="0" fontId="8" fillId="0" borderId="8" xfId="0" applyFont="1" applyFill="1" applyBorder="1" applyAlignment="1">
      <alignment horizontal="left" indent="1"/>
    </xf>
    <xf numFmtId="0" fontId="8" fillId="0" borderId="18" xfId="0" applyFont="1" applyBorder="1" applyAlignment="1">
      <alignment horizontal="left" vertical="top" wrapText="1"/>
    </xf>
    <xf numFmtId="3" fontId="9" fillId="0" borderId="18" xfId="0" applyNumberFormat="1" applyFont="1" applyBorder="1" applyAlignment="1">
      <alignment vertical="top" wrapText="1"/>
    </xf>
    <xf numFmtId="3" fontId="8" fillId="0" borderId="22" xfId="0" applyNumberFormat="1" applyFont="1" applyBorder="1" applyAlignment="1">
      <alignment vertical="top" wrapText="1"/>
    </xf>
    <xf numFmtId="0" fontId="9" fillId="6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87" fontId="0" fillId="0" borderId="0" xfId="0" applyNumberFormat="1"/>
    <xf numFmtId="0" fontId="9" fillId="6" borderId="7" xfId="0" applyFont="1" applyFill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43" fontId="8" fillId="6" borderId="3" xfId="1" applyNumberFormat="1" applyFont="1" applyFill="1" applyBorder="1" applyAlignment="1">
      <alignment horizontal="center" vertical="top" wrapText="1"/>
    </xf>
    <xf numFmtId="0" fontId="26" fillId="0" borderId="0" xfId="0" applyFont="1" applyAlignment="1"/>
    <xf numFmtId="0" fontId="26" fillId="0" borderId="0" xfId="0" applyFont="1" applyAlignment="1">
      <alignment horizontal="left"/>
    </xf>
    <xf numFmtId="0" fontId="36" fillId="0" borderId="0" xfId="0" applyFont="1"/>
    <xf numFmtId="0" fontId="4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3" xfId="0" applyFont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25" fillId="0" borderId="0" xfId="0" applyFont="1" applyAlignment="1"/>
    <xf numFmtId="0" fontId="25" fillId="0" borderId="0" xfId="0" applyFont="1" applyAlignment="1">
      <alignment horizontal="left"/>
    </xf>
    <xf numFmtId="0" fontId="26" fillId="2" borderId="1" xfId="0" applyFont="1" applyFill="1" applyBorder="1" applyAlignment="1">
      <alignment horizontal="center" vertical="top"/>
    </xf>
    <xf numFmtId="0" fontId="26" fillId="2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3" fontId="25" fillId="0" borderId="1" xfId="0" applyNumberFormat="1" applyFont="1" applyFill="1" applyBorder="1" applyAlignment="1">
      <alignment horizontal="right" vertical="top" wrapText="1"/>
    </xf>
    <xf numFmtId="0" fontId="26" fillId="0" borderId="7" xfId="0" applyFont="1" applyFill="1" applyBorder="1" applyAlignment="1">
      <alignment horizontal="center" vertical="top"/>
    </xf>
    <xf numFmtId="0" fontId="25" fillId="0" borderId="7" xfId="0" applyFont="1" applyFill="1" applyBorder="1" applyAlignment="1">
      <alignment vertical="top" wrapText="1"/>
    </xf>
    <xf numFmtId="0" fontId="25" fillId="4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top" wrapText="1"/>
    </xf>
    <xf numFmtId="0" fontId="26" fillId="0" borderId="7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7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horizontal="left" vertical="top" wrapText="1"/>
    </xf>
    <xf numFmtId="0" fontId="36" fillId="0" borderId="5" xfId="0" applyFont="1" applyBorder="1"/>
    <xf numFmtId="0" fontId="27" fillId="0" borderId="12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38" fillId="4" borderId="3" xfId="0" applyFont="1" applyFill="1" applyBorder="1"/>
    <xf numFmtId="0" fontId="38" fillId="0" borderId="0" xfId="0" applyFont="1"/>
    <xf numFmtId="3" fontId="26" fillId="0" borderId="1" xfId="0" applyNumberFormat="1" applyFont="1" applyFill="1" applyBorder="1" applyAlignment="1">
      <alignment horizontal="right" vertical="top" wrapText="1"/>
    </xf>
    <xf numFmtId="3" fontId="26" fillId="0" borderId="5" xfId="0" applyNumberFormat="1" applyFont="1" applyFill="1" applyBorder="1" applyAlignment="1">
      <alignment horizontal="right" vertical="top" wrapText="1"/>
    </xf>
    <xf numFmtId="0" fontId="26" fillId="0" borderId="5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horizontal="left" vertical="top" wrapText="1"/>
    </xf>
    <xf numFmtId="3" fontId="25" fillId="0" borderId="5" xfId="0" applyNumberFormat="1" applyFont="1" applyFill="1" applyBorder="1" applyAlignment="1">
      <alignment horizontal="right" vertical="top" wrapText="1"/>
    </xf>
    <xf numFmtId="0" fontId="28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3" fontId="25" fillId="2" borderId="1" xfId="0" applyNumberFormat="1" applyFont="1" applyFill="1" applyBorder="1" applyAlignment="1">
      <alignment vertical="top" wrapText="1"/>
    </xf>
    <xf numFmtId="0" fontId="25" fillId="0" borderId="7" xfId="0" applyFont="1" applyFill="1" applyBorder="1" applyAlignment="1">
      <alignment horizontal="left" vertical="top" wrapText="1"/>
    </xf>
    <xf numFmtId="3" fontId="25" fillId="2" borderId="5" xfId="0" applyNumberFormat="1" applyFont="1" applyFill="1" applyBorder="1" applyAlignment="1">
      <alignment vertical="top" wrapText="1"/>
    </xf>
    <xf numFmtId="187" fontId="28" fillId="0" borderId="1" xfId="1" applyNumberFormat="1" applyFont="1" applyFill="1" applyBorder="1" applyAlignment="1">
      <alignment vertical="top" wrapText="1"/>
    </xf>
    <xf numFmtId="187" fontId="40" fillId="0" borderId="3" xfId="1" applyNumberFormat="1" applyFont="1" applyFill="1" applyBorder="1" applyAlignment="1">
      <alignment horizontal="center" vertical="top" wrapText="1"/>
    </xf>
    <xf numFmtId="187" fontId="40" fillId="0" borderId="5" xfId="1" applyNumberFormat="1" applyFont="1" applyFill="1" applyBorder="1" applyAlignment="1">
      <alignment vertical="top" wrapText="1"/>
    </xf>
    <xf numFmtId="187" fontId="40" fillId="0" borderId="5" xfId="1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3" fontId="25" fillId="0" borderId="1" xfId="0" applyNumberFormat="1" applyFont="1" applyFill="1" applyBorder="1" applyAlignment="1">
      <alignment horizontal="right" vertical="top" wrapText="1"/>
    </xf>
    <xf numFmtId="0" fontId="26" fillId="0" borderId="7" xfId="0" applyFont="1" applyFill="1" applyBorder="1" applyAlignment="1">
      <alignment horizontal="center" vertical="top" wrapText="1"/>
    </xf>
    <xf numFmtId="3" fontId="25" fillId="0" borderId="7" xfId="0" applyNumberFormat="1" applyFont="1" applyFill="1" applyBorder="1" applyAlignment="1">
      <alignment horizontal="right" vertical="top" wrapText="1"/>
    </xf>
    <xf numFmtId="3" fontId="26" fillId="0" borderId="7" xfId="0" applyNumberFormat="1" applyFont="1" applyFill="1" applyBorder="1" applyAlignment="1">
      <alignment horizontal="right" vertical="top" wrapText="1"/>
    </xf>
    <xf numFmtId="3" fontId="25" fillId="0" borderId="5" xfId="0" applyNumberFormat="1" applyFont="1" applyFill="1" applyBorder="1" applyAlignment="1">
      <alignment horizontal="right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2" borderId="7" xfId="0" applyFont="1" applyFill="1" applyBorder="1" applyAlignment="1">
      <alignment horizontal="center" vertical="top"/>
    </xf>
    <xf numFmtId="187" fontId="28" fillId="0" borderId="7" xfId="1" applyNumberFormat="1" applyFont="1" applyFill="1" applyBorder="1" applyAlignment="1">
      <alignment horizontal="right" vertical="top"/>
    </xf>
    <xf numFmtId="3" fontId="26" fillId="0" borderId="7" xfId="0" applyNumberFormat="1" applyFont="1" applyFill="1" applyBorder="1" applyAlignment="1">
      <alignment horizontal="center" vertical="top" wrapText="1"/>
    </xf>
    <xf numFmtId="187" fontId="27" fillId="0" borderId="12" xfId="1" applyNumberFormat="1" applyFont="1" applyFill="1" applyBorder="1" applyAlignment="1">
      <alignment vertical="top" wrapText="1"/>
    </xf>
    <xf numFmtId="187" fontId="27" fillId="0" borderId="11" xfId="1" applyNumberFormat="1" applyFont="1" applyFill="1" applyBorder="1" applyAlignment="1">
      <alignment vertical="top" wrapText="1"/>
    </xf>
    <xf numFmtId="0" fontId="25" fillId="0" borderId="5" xfId="0" applyFont="1" applyFill="1" applyBorder="1" applyAlignment="1">
      <alignment horizontal="left" vertical="top" wrapText="1"/>
    </xf>
    <xf numFmtId="187" fontId="28" fillId="0" borderId="5" xfId="1" applyNumberFormat="1" applyFont="1" applyFill="1" applyBorder="1" applyAlignment="1">
      <alignment horizontal="right" vertical="top"/>
    </xf>
    <xf numFmtId="0" fontId="26" fillId="0" borderId="1" xfId="0" applyFont="1" applyBorder="1" applyAlignment="1">
      <alignment horizontal="center" vertical="top"/>
    </xf>
    <xf numFmtId="3" fontId="25" fillId="0" borderId="9" xfId="0" applyNumberFormat="1" applyFont="1" applyFill="1" applyBorder="1" applyAlignment="1">
      <alignment horizontal="left" vertical="top" wrapText="1" indent="1"/>
    </xf>
    <xf numFmtId="3" fontId="25" fillId="0" borderId="9" xfId="0" applyNumberFormat="1" applyFont="1" applyFill="1" applyBorder="1" applyAlignment="1">
      <alignment horizontal="right" vertical="top" wrapText="1"/>
    </xf>
    <xf numFmtId="0" fontId="25" fillId="0" borderId="9" xfId="0" applyFont="1" applyFill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/>
    </xf>
    <xf numFmtId="3" fontId="25" fillId="0" borderId="1" xfId="0" applyNumberFormat="1" applyFont="1" applyFill="1" applyBorder="1" applyAlignment="1">
      <alignment horizontal="left" vertical="top" wrapText="1" indent="1"/>
    </xf>
    <xf numFmtId="0" fontId="38" fillId="0" borderId="1" xfId="0" applyFont="1" applyBorder="1" applyAlignment="1">
      <alignment horizontal="center" vertical="top"/>
    </xf>
    <xf numFmtId="3" fontId="25" fillId="0" borderId="9" xfId="0" applyNumberFormat="1" applyFont="1" applyFill="1" applyBorder="1" applyAlignment="1">
      <alignment horizontal="center" vertical="top" wrapText="1"/>
    </xf>
    <xf numFmtId="0" fontId="26" fillId="4" borderId="3" xfId="0" applyFont="1" applyFill="1" applyBorder="1"/>
    <xf numFmtId="0" fontId="25" fillId="4" borderId="3" xfId="0" applyFont="1" applyFill="1" applyBorder="1" applyAlignment="1">
      <alignment horizontal="center"/>
    </xf>
    <xf numFmtId="187" fontId="25" fillId="4" borderId="3" xfId="0" applyNumberFormat="1" applyFont="1" applyFill="1" applyBorder="1" applyAlignment="1">
      <alignment horizontal="right"/>
    </xf>
    <xf numFmtId="0" fontId="26" fillId="4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/>
    </xf>
    <xf numFmtId="0" fontId="25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horizontal="left" vertical="top" wrapText="1"/>
    </xf>
    <xf numFmtId="0" fontId="27" fillId="0" borderId="3" xfId="0" applyFont="1" applyFill="1" applyBorder="1" applyAlignment="1">
      <alignment horizontal="left" vertical="top" wrapText="1"/>
    </xf>
    <xf numFmtId="0" fontId="33" fillId="2" borderId="3" xfId="0" applyFont="1" applyFill="1" applyBorder="1" applyAlignment="1">
      <alignment horizontal="left" vertical="top" wrapText="1"/>
    </xf>
    <xf numFmtId="3" fontId="25" fillId="0" borderId="3" xfId="0" applyNumberFormat="1" applyFont="1" applyFill="1" applyBorder="1" applyAlignment="1">
      <alignment horizontal="right" vertical="top" wrapText="1"/>
    </xf>
    <xf numFmtId="3" fontId="26" fillId="0" borderId="3" xfId="0" applyNumberFormat="1" applyFont="1" applyFill="1" applyBorder="1" applyAlignment="1">
      <alignment horizontal="right" vertical="top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187" fontId="25" fillId="0" borderId="3" xfId="1" applyNumberFormat="1" applyFont="1" applyFill="1" applyBorder="1" applyAlignment="1">
      <alignment vertical="top" wrapText="1"/>
    </xf>
    <xf numFmtId="187" fontId="25" fillId="0" borderId="3" xfId="1" applyNumberFormat="1" applyFont="1" applyFill="1" applyBorder="1" applyAlignment="1">
      <alignment horizontal="center" vertical="top" wrapText="1"/>
    </xf>
    <xf numFmtId="187" fontId="28" fillId="0" borderId="5" xfId="1" applyNumberFormat="1" applyFont="1" applyFill="1" applyBorder="1" applyAlignment="1">
      <alignment vertical="top" wrapText="1"/>
    </xf>
    <xf numFmtId="3" fontId="25" fillId="0" borderId="7" xfId="0" applyNumberFormat="1" applyFont="1" applyFill="1" applyBorder="1" applyAlignment="1">
      <alignment horizontal="left" vertical="top" wrapText="1"/>
    </xf>
    <xf numFmtId="3" fontId="25" fillId="0" borderId="3" xfId="0" applyNumberFormat="1" applyFont="1" applyFill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 indent="1"/>
    </xf>
    <xf numFmtId="3" fontId="25" fillId="0" borderId="5" xfId="0" applyNumberFormat="1" applyFont="1" applyFill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187" fontId="27" fillId="0" borderId="1" xfId="1" applyNumberFormat="1" applyFont="1" applyFill="1" applyBorder="1" applyAlignment="1">
      <alignment vertical="top" wrapText="1"/>
    </xf>
    <xf numFmtId="0" fontId="27" fillId="0" borderId="7" xfId="0" applyFont="1" applyFill="1" applyBorder="1" applyAlignment="1">
      <alignment horizontal="left" vertical="top" wrapText="1" indent="1"/>
    </xf>
    <xf numFmtId="0" fontId="28" fillId="0" borderId="3" xfId="0" applyFont="1" applyFill="1" applyBorder="1" applyAlignment="1">
      <alignment horizontal="left" vertical="top" wrapText="1" indent="1"/>
    </xf>
    <xf numFmtId="0" fontId="28" fillId="0" borderId="1" xfId="0" applyFont="1" applyFill="1" applyBorder="1" applyAlignment="1">
      <alignment horizontal="left" vertical="top" wrapText="1" indent="1"/>
    </xf>
    <xf numFmtId="187" fontId="28" fillId="0" borderId="1" xfId="1" applyNumberFormat="1" applyFont="1" applyFill="1" applyBorder="1" applyAlignment="1">
      <alignment horizontal="right" vertical="top"/>
    </xf>
    <xf numFmtId="3" fontId="25" fillId="0" borderId="1" xfId="0" applyNumberFormat="1" applyFont="1" applyFill="1" applyBorder="1" applyAlignment="1">
      <alignment horizontal="center" vertical="top" wrapText="1"/>
    </xf>
    <xf numFmtId="187" fontId="27" fillId="0" borderId="5" xfId="1" applyNumberFormat="1" applyFont="1" applyFill="1" applyBorder="1" applyAlignment="1">
      <alignment vertical="top" wrapText="1"/>
    </xf>
    <xf numFmtId="0" fontId="27" fillId="0" borderId="5" xfId="0" applyFont="1" applyBorder="1" applyAlignment="1">
      <alignment horizontal="left" vertical="top" wrapText="1"/>
    </xf>
    <xf numFmtId="187" fontId="27" fillId="0" borderId="3" xfId="1" applyNumberFormat="1" applyFont="1" applyFill="1" applyBorder="1" applyAlignment="1">
      <alignment vertical="top" wrapText="1"/>
    </xf>
    <xf numFmtId="3" fontId="27" fillId="0" borderId="5" xfId="0" applyNumberFormat="1" applyFont="1" applyFill="1" applyBorder="1" applyAlignment="1">
      <alignment horizontal="left" vertical="top" wrapText="1" indent="1"/>
    </xf>
    <xf numFmtId="3" fontId="27" fillId="0" borderId="7" xfId="0" applyNumberFormat="1" applyFont="1" applyFill="1" applyBorder="1" applyAlignment="1">
      <alignment horizontal="left" vertical="top" wrapText="1" indent="1"/>
    </xf>
    <xf numFmtId="187" fontId="27" fillId="0" borderId="7" xfId="1" applyNumberFormat="1" applyFont="1" applyFill="1" applyBorder="1" applyAlignment="1">
      <alignment vertical="top" wrapText="1"/>
    </xf>
    <xf numFmtId="0" fontId="25" fillId="0" borderId="7" xfId="0" applyFont="1" applyFill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  <xf numFmtId="0" fontId="38" fillId="4" borderId="3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44" fillId="0" borderId="1" xfId="1" applyNumberFormat="1" applyFont="1" applyFill="1" applyBorder="1" applyAlignment="1">
      <alignment horizontal="left" vertical="top" wrapText="1" indent="1"/>
    </xf>
    <xf numFmtId="0" fontId="30" fillId="2" borderId="1" xfId="0" applyFont="1" applyFill="1" applyBorder="1" applyAlignment="1">
      <alignment horizontal="center" vertical="top"/>
    </xf>
    <xf numFmtId="187" fontId="44" fillId="0" borderId="1" xfId="1" applyNumberFormat="1" applyFont="1" applyFill="1" applyBorder="1" applyAlignment="1">
      <alignment vertical="top" wrapText="1"/>
    </xf>
    <xf numFmtId="0" fontId="44" fillId="0" borderId="1" xfId="1" applyNumberFormat="1" applyFont="1" applyFill="1" applyBorder="1" applyAlignment="1">
      <alignment horizontal="left" vertical="top" wrapText="1"/>
    </xf>
    <xf numFmtId="0" fontId="44" fillId="0" borderId="1" xfId="0" applyFont="1" applyBorder="1" applyAlignment="1">
      <alignment horizontal="left" vertical="top" wrapText="1"/>
    </xf>
    <xf numFmtId="0" fontId="30" fillId="2" borderId="5" xfId="0" applyFont="1" applyFill="1" applyBorder="1" applyAlignment="1">
      <alignment horizontal="center" vertical="top"/>
    </xf>
    <xf numFmtId="0" fontId="31" fillId="2" borderId="5" xfId="0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/>
    </xf>
    <xf numFmtId="0" fontId="44" fillId="0" borderId="5" xfId="1" applyNumberFormat="1" applyFont="1" applyFill="1" applyBorder="1" applyAlignment="1">
      <alignment horizontal="left" vertical="top" wrapText="1" indent="1"/>
    </xf>
    <xf numFmtId="187" fontId="44" fillId="0" borderId="5" xfId="1" applyNumberFormat="1" applyFont="1" applyFill="1" applyBorder="1" applyAlignment="1">
      <alignment vertical="top" wrapText="1"/>
    </xf>
    <xf numFmtId="0" fontId="44" fillId="0" borderId="5" xfId="0" applyFont="1" applyBorder="1" applyAlignment="1">
      <alignment horizontal="left" vertical="top" wrapText="1"/>
    </xf>
    <xf numFmtId="0" fontId="31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44" fillId="0" borderId="5" xfId="1" applyNumberFormat="1" applyFont="1" applyFill="1" applyBorder="1" applyAlignment="1">
      <alignment vertical="top" wrapText="1"/>
    </xf>
    <xf numFmtId="0" fontId="30" fillId="2" borderId="3" xfId="0" applyFont="1" applyFill="1" applyBorder="1" applyAlignment="1">
      <alignment horizontal="center" vertical="top"/>
    </xf>
    <xf numFmtId="0" fontId="31" fillId="0" borderId="3" xfId="0" applyFont="1" applyBorder="1" applyAlignment="1">
      <alignment horizontal="left" vertical="top" wrapText="1"/>
    </xf>
    <xf numFmtId="0" fontId="30" fillId="2" borderId="3" xfId="0" applyFont="1" applyFill="1" applyBorder="1" applyAlignment="1">
      <alignment horizontal="left" vertical="top" wrapText="1"/>
    </xf>
    <xf numFmtId="0" fontId="44" fillId="0" borderId="3" xfId="1" applyNumberFormat="1" applyFont="1" applyFill="1" applyBorder="1" applyAlignment="1">
      <alignment vertical="top" wrapText="1"/>
    </xf>
    <xf numFmtId="187" fontId="44" fillId="0" borderId="3" xfId="1" applyNumberFormat="1" applyFont="1" applyFill="1" applyBorder="1" applyAlignment="1">
      <alignment horizontal="center" vertical="top" wrapText="1"/>
    </xf>
    <xf numFmtId="187" fontId="44" fillId="0" borderId="3" xfId="1" applyNumberFormat="1" applyFont="1" applyFill="1" applyBorder="1" applyAlignment="1">
      <alignment vertical="top" wrapText="1"/>
    </xf>
    <xf numFmtId="0" fontId="44" fillId="0" borderId="3" xfId="0" applyFont="1" applyBorder="1" applyAlignment="1">
      <alignment horizontal="left" vertical="top" wrapText="1"/>
    </xf>
    <xf numFmtId="0" fontId="44" fillId="0" borderId="1" xfId="1" applyNumberFormat="1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3" fontId="30" fillId="0" borderId="3" xfId="0" applyNumberFormat="1" applyFont="1" applyFill="1" applyBorder="1" applyAlignment="1">
      <alignment vertical="top" wrapText="1"/>
    </xf>
    <xf numFmtId="0" fontId="30" fillId="0" borderId="3" xfId="0" applyFont="1" applyFill="1" applyBorder="1" applyAlignment="1">
      <alignment vertical="center" wrapText="1"/>
    </xf>
    <xf numFmtId="0" fontId="30" fillId="0" borderId="7" xfId="0" applyFont="1" applyBorder="1" applyAlignment="1">
      <alignment vertical="top" wrapText="1"/>
    </xf>
    <xf numFmtId="3" fontId="30" fillId="0" borderId="3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left" vertical="top" wrapText="1"/>
    </xf>
    <xf numFmtId="0" fontId="30" fillId="0" borderId="3" xfId="0" applyFont="1" applyFill="1" applyBorder="1" applyAlignment="1">
      <alignment vertical="top" wrapText="1"/>
    </xf>
    <xf numFmtId="187" fontId="30" fillId="0" borderId="3" xfId="1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top" wrapText="1"/>
    </xf>
    <xf numFmtId="0" fontId="30" fillId="0" borderId="1" xfId="0" applyFont="1" applyFill="1" applyBorder="1" applyAlignment="1">
      <alignment vertical="top" wrapText="1"/>
    </xf>
    <xf numFmtId="187" fontId="30" fillId="0" borderId="1" xfId="1" applyNumberFormat="1" applyFont="1" applyFill="1" applyBorder="1" applyAlignment="1">
      <alignment vertical="center" wrapText="1"/>
    </xf>
    <xf numFmtId="0" fontId="30" fillId="2" borderId="18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31" fillId="4" borderId="3" xfId="0" applyFont="1" applyFill="1" applyBorder="1" applyAlignment="1">
      <alignment wrapText="1"/>
    </xf>
    <xf numFmtId="0" fontId="30" fillId="4" borderId="3" xfId="0" applyFont="1" applyFill="1" applyBorder="1" applyAlignment="1">
      <alignment vertical="top" wrapText="1"/>
    </xf>
    <xf numFmtId="0" fontId="31" fillId="4" borderId="3" xfId="0" applyFont="1" applyFill="1" applyBorder="1" applyAlignment="1">
      <alignment horizontal="center" vertical="top" wrapText="1"/>
    </xf>
    <xf numFmtId="187" fontId="31" fillId="4" borderId="3" xfId="1" applyNumberFormat="1" applyFont="1" applyFill="1" applyBorder="1" applyAlignment="1">
      <alignment vertical="top" wrapText="1"/>
    </xf>
    <xf numFmtId="187" fontId="31" fillId="4" borderId="3" xfId="0" applyNumberFormat="1" applyFont="1" applyFill="1" applyBorder="1" applyAlignment="1">
      <alignment horizontal="center" wrapText="1"/>
    </xf>
    <xf numFmtId="187" fontId="31" fillId="4" borderId="3" xfId="0" applyNumberFormat="1" applyFont="1" applyFill="1" applyBorder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horizontal="left"/>
    </xf>
    <xf numFmtId="0" fontId="31" fillId="0" borderId="0" xfId="0" applyFont="1" applyAlignment="1"/>
    <xf numFmtId="0" fontId="31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4" borderId="3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vertical="top" wrapText="1"/>
    </xf>
    <xf numFmtId="0" fontId="50" fillId="0" borderId="5" xfId="0" applyFont="1" applyFill="1" applyBorder="1" applyAlignment="1">
      <alignment vertical="top" wrapText="1"/>
    </xf>
    <xf numFmtId="0" fontId="50" fillId="0" borderId="21" xfId="0" applyFont="1" applyFill="1" applyBorder="1" applyAlignment="1">
      <alignment vertical="top" wrapText="1"/>
    </xf>
    <xf numFmtId="187" fontId="50" fillId="4" borderId="3" xfId="0" applyNumberFormat="1" applyFont="1" applyFill="1" applyBorder="1" applyAlignment="1">
      <alignment vertical="top" wrapText="1"/>
    </xf>
    <xf numFmtId="0" fontId="48" fillId="0" borderId="5" xfId="0" applyFont="1" applyBorder="1" applyAlignment="1">
      <alignment vertical="top" wrapText="1"/>
    </xf>
    <xf numFmtId="0" fontId="48" fillId="0" borderId="11" xfId="0" applyFont="1" applyBorder="1" applyAlignment="1">
      <alignment vertical="top" wrapText="1"/>
    </xf>
    <xf numFmtId="3" fontId="51" fillId="0" borderId="3" xfId="0" applyNumberFormat="1" applyFont="1" applyFill="1" applyBorder="1" applyAlignment="1">
      <alignment horizontal="right" vertical="top" wrapText="1"/>
    </xf>
    <xf numFmtId="3" fontId="52" fillId="2" borderId="3" xfId="0" applyNumberFormat="1" applyFont="1" applyFill="1" applyBorder="1" applyAlignment="1">
      <alignment vertical="top" wrapText="1"/>
    </xf>
    <xf numFmtId="187" fontId="52" fillId="0" borderId="5" xfId="1" applyNumberFormat="1" applyFont="1" applyFill="1" applyBorder="1" applyAlignment="1">
      <alignment horizontal="center" vertical="top" wrapText="1"/>
    </xf>
    <xf numFmtId="187" fontId="52" fillId="0" borderId="1" xfId="1" applyNumberFormat="1" applyFont="1" applyFill="1" applyBorder="1" applyAlignment="1">
      <alignment horizontal="center" vertical="top" wrapText="1"/>
    </xf>
    <xf numFmtId="187" fontId="51" fillId="0" borderId="1" xfId="1" applyNumberFormat="1" applyFont="1" applyFill="1" applyBorder="1" applyAlignment="1">
      <alignment vertical="center"/>
    </xf>
    <xf numFmtId="187" fontId="51" fillId="0" borderId="7" xfId="1" applyNumberFormat="1" applyFont="1" applyFill="1" applyBorder="1" applyAlignment="1"/>
    <xf numFmtId="187" fontId="51" fillId="0" borderId="7" xfId="1" applyNumberFormat="1" applyFont="1" applyFill="1" applyBorder="1" applyAlignment="1">
      <alignment vertical="top"/>
    </xf>
    <xf numFmtId="3" fontId="52" fillId="4" borderId="3" xfId="0" applyNumberFormat="1" applyFont="1" applyFill="1" applyBorder="1" applyAlignment="1">
      <alignment horizontal="center" vertical="center" wrapText="1"/>
    </xf>
    <xf numFmtId="187" fontId="51" fillId="4" borderId="3" xfId="1" applyNumberFormat="1" applyFont="1" applyFill="1" applyBorder="1" applyAlignment="1"/>
    <xf numFmtId="0" fontId="43" fillId="0" borderId="0" xfId="0" applyFont="1" applyAlignment="1"/>
    <xf numFmtId="0" fontId="43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0" fillId="0" borderId="0" xfId="0" applyFont="1" applyAlignment="1"/>
    <xf numFmtId="0" fontId="53" fillId="0" borderId="0" xfId="0" applyFont="1"/>
    <xf numFmtId="0" fontId="54" fillId="0" borderId="0" xfId="0" applyFont="1"/>
    <xf numFmtId="0" fontId="54" fillId="0" borderId="0" xfId="0" applyFont="1" applyAlignment="1">
      <alignment horizontal="left"/>
    </xf>
    <xf numFmtId="0" fontId="43" fillId="0" borderId="1" xfId="0" applyFont="1" applyBorder="1" applyAlignment="1">
      <alignment vertical="top"/>
    </xf>
    <xf numFmtId="0" fontId="50" fillId="0" borderId="0" xfId="0" applyFont="1" applyFill="1" applyBorder="1" applyAlignment="1">
      <alignment vertical="top" wrapText="1"/>
    </xf>
    <xf numFmtId="0" fontId="56" fillId="0" borderId="3" xfId="0" applyFont="1" applyBorder="1" applyAlignment="1">
      <alignment horizontal="left" vertical="top" wrapText="1"/>
    </xf>
    <xf numFmtId="0" fontId="56" fillId="0" borderId="3" xfId="0" applyFont="1" applyBorder="1" applyAlignment="1">
      <alignment vertical="top" wrapText="1"/>
    </xf>
    <xf numFmtId="0" fontId="56" fillId="0" borderId="5" xfId="0" applyFont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left" indent="1"/>
    </xf>
    <xf numFmtId="187" fontId="16" fillId="7" borderId="3" xfId="0" applyNumberFormat="1" applyFont="1" applyFill="1" applyBorder="1"/>
    <xf numFmtId="187" fontId="37" fillId="7" borderId="3" xfId="0" applyNumberFormat="1" applyFont="1" applyFill="1" applyBorder="1"/>
    <xf numFmtId="187" fontId="16" fillId="5" borderId="3" xfId="0" applyNumberFormat="1" applyFont="1" applyFill="1" applyBorder="1"/>
    <xf numFmtId="187" fontId="16" fillId="8" borderId="3" xfId="0" applyNumberFormat="1" applyFont="1" applyFill="1" applyBorder="1"/>
    <xf numFmtId="187" fontId="37" fillId="13" borderId="3" xfId="1" applyNumberFormat="1" applyFont="1" applyFill="1" applyBorder="1" applyAlignment="1">
      <alignment horizontal="left" indent="2"/>
    </xf>
    <xf numFmtId="43" fontId="16" fillId="8" borderId="3" xfId="0" applyNumberFormat="1" applyFont="1" applyFill="1" applyBorder="1"/>
    <xf numFmtId="43" fontId="37" fillId="13" borderId="3" xfId="1" applyFont="1" applyFill="1" applyBorder="1" applyAlignment="1">
      <alignment horizontal="left" indent="2"/>
    </xf>
    <xf numFmtId="187" fontId="16" fillId="7" borderId="5" xfId="0" applyNumberFormat="1" applyFont="1" applyFill="1" applyBorder="1"/>
    <xf numFmtId="187" fontId="37" fillId="7" borderId="5" xfId="0" applyNumberFormat="1" applyFont="1" applyFill="1" applyBorder="1"/>
    <xf numFmtId="0" fontId="37" fillId="14" borderId="3" xfId="0" applyFont="1" applyFill="1" applyBorder="1" applyAlignment="1">
      <alignment horizontal="center"/>
    </xf>
    <xf numFmtId="187" fontId="37" fillId="4" borderId="3" xfId="0" applyNumberFormat="1" applyFont="1" applyFill="1" applyBorder="1"/>
    <xf numFmtId="187" fontId="37" fillId="10" borderId="3" xfId="0" applyNumberFormat="1" applyFont="1" applyFill="1" applyBorder="1"/>
    <xf numFmtId="43" fontId="37" fillId="11" borderId="3" xfId="0" applyNumberFormat="1" applyFont="1" applyFill="1" applyBorder="1"/>
    <xf numFmtId="43" fontId="37" fillId="12" borderId="3" xfId="1" applyFont="1" applyFill="1" applyBorder="1" applyAlignment="1">
      <alignment horizontal="left" indent="2"/>
    </xf>
    <xf numFmtId="187" fontId="2" fillId="0" borderId="0" xfId="1" applyNumberFormat="1" applyFont="1"/>
    <xf numFmtId="0" fontId="37" fillId="15" borderId="3" xfId="0" applyFont="1" applyFill="1" applyBorder="1" applyAlignment="1">
      <alignment horizontal="left"/>
    </xf>
    <xf numFmtId="187" fontId="16" fillId="15" borderId="3" xfId="0" applyNumberFormat="1" applyFont="1" applyFill="1" applyBorder="1"/>
    <xf numFmtId="187" fontId="37" fillId="15" borderId="3" xfId="0" applyNumberFormat="1" applyFont="1" applyFill="1" applyBorder="1"/>
    <xf numFmtId="0" fontId="4" fillId="0" borderId="3" xfId="0" applyFont="1" applyBorder="1" applyAlignment="1">
      <alignment horizontal="left" indent="1"/>
    </xf>
    <xf numFmtId="187" fontId="2" fillId="0" borderId="3" xfId="1" applyNumberFormat="1" applyFont="1" applyBorder="1" applyAlignment="1">
      <alignment horizontal="left" indent="1"/>
    </xf>
    <xf numFmtId="187" fontId="2" fillId="0" borderId="3" xfId="1" applyNumberFormat="1" applyFont="1" applyBorder="1"/>
    <xf numFmtId="187" fontId="37" fillId="13" borderId="3" xfId="0" applyNumberFormat="1" applyFont="1" applyFill="1" applyBorder="1"/>
    <xf numFmtId="187" fontId="37" fillId="11" borderId="3" xfId="0" applyNumberFormat="1" applyFont="1" applyFill="1" applyBorder="1"/>
    <xf numFmtId="187" fontId="37" fillId="12" borderId="3" xfId="0" applyNumberFormat="1" applyFont="1" applyFill="1" applyBorder="1"/>
    <xf numFmtId="0" fontId="37" fillId="0" borderId="0" xfId="0" applyFont="1" applyFill="1" applyBorder="1" applyAlignment="1">
      <alignment horizontal="center"/>
    </xf>
    <xf numFmtId="187" fontId="37" fillId="0" borderId="0" xfId="0" applyNumberFormat="1" applyFont="1" applyFill="1" applyBorder="1"/>
    <xf numFmtId="0" fontId="4" fillId="0" borderId="0" xfId="0" applyFont="1" applyFill="1"/>
    <xf numFmtId="0" fontId="4" fillId="0" borderId="0" xfId="0" applyFont="1"/>
    <xf numFmtId="0" fontId="60" fillId="0" borderId="0" xfId="0" applyFont="1"/>
    <xf numFmtId="187" fontId="4" fillId="0" borderId="0" xfId="1" applyNumberFormat="1" applyFont="1" applyFill="1" applyBorder="1"/>
    <xf numFmtId="187" fontId="2" fillId="0" borderId="0" xfId="0" applyNumberFormat="1" applyFont="1"/>
    <xf numFmtId="187" fontId="43" fillId="4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top" wrapText="1"/>
    </xf>
    <xf numFmtId="3" fontId="9" fillId="0" borderId="7" xfId="0" applyNumberFormat="1" applyFont="1" applyFill="1" applyBorder="1" applyAlignment="1">
      <alignment horizontal="right" vertical="top" wrapText="1"/>
    </xf>
    <xf numFmtId="3" fontId="9" fillId="0" borderId="5" xfId="0" applyNumberFormat="1" applyFont="1" applyFill="1" applyBorder="1" applyAlignment="1">
      <alignment horizontal="right" vertical="top" wrapText="1"/>
    </xf>
    <xf numFmtId="0" fontId="61" fillId="0" borderId="7" xfId="0" applyFont="1" applyBorder="1"/>
    <xf numFmtId="0" fontId="61" fillId="0" borderId="0" xfId="0" applyFont="1"/>
    <xf numFmtId="0" fontId="61" fillId="0" borderId="5" xfId="0" applyFont="1" applyBorder="1"/>
    <xf numFmtId="0" fontId="61" fillId="6" borderId="3" xfId="0" applyFont="1" applyFill="1" applyBorder="1"/>
    <xf numFmtId="0" fontId="61" fillId="0" borderId="0" xfId="0" applyFont="1" applyAlignment="1">
      <alignment horizontal="left"/>
    </xf>
    <xf numFmtId="0" fontId="8" fillId="7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87" fontId="9" fillId="0" borderId="3" xfId="1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3" fontId="9" fillId="0" borderId="3" xfId="0" applyNumberFormat="1" applyFont="1" applyBorder="1" applyAlignment="1">
      <alignment horizontal="right" vertical="top"/>
    </xf>
    <xf numFmtId="3" fontId="8" fillId="16" borderId="3" xfId="0" applyNumberFormat="1" applyFont="1" applyFill="1" applyBorder="1" applyAlignment="1">
      <alignment horizontal="right" vertical="top"/>
    </xf>
    <xf numFmtId="187" fontId="4" fillId="0" borderId="0" xfId="1" applyNumberFormat="1" applyFont="1"/>
    <xf numFmtId="43" fontId="16" fillId="8" borderId="3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187" fontId="44" fillId="0" borderId="7" xfId="1" applyNumberFormat="1" applyFont="1" applyFill="1" applyBorder="1" applyAlignment="1">
      <alignment vertical="top" wrapText="1"/>
    </xf>
    <xf numFmtId="49" fontId="44" fillId="0" borderId="7" xfId="1" applyNumberFormat="1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2" borderId="1" xfId="0" applyFont="1" applyFill="1" applyBorder="1" applyAlignment="1">
      <alignment vertical="top" wrapText="1"/>
    </xf>
    <xf numFmtId="0" fontId="44" fillId="0" borderId="1" xfId="0" applyFont="1" applyBorder="1" applyAlignment="1">
      <alignment vertical="top" wrapText="1"/>
    </xf>
    <xf numFmtId="0" fontId="30" fillId="2" borderId="7" xfId="0" applyFont="1" applyFill="1" applyBorder="1" applyAlignment="1">
      <alignment vertical="top" wrapText="1"/>
    </xf>
    <xf numFmtId="0" fontId="44" fillId="0" borderId="7" xfId="0" applyFont="1" applyBorder="1" applyAlignment="1">
      <alignment vertical="top" wrapText="1"/>
    </xf>
    <xf numFmtId="0" fontId="30" fillId="2" borderId="5" xfId="0" applyFont="1" applyFill="1" applyBorder="1" applyAlignment="1">
      <alignment vertical="top" wrapText="1"/>
    </xf>
    <xf numFmtId="0" fontId="47" fillId="0" borderId="5" xfId="0" applyFont="1" applyBorder="1" applyAlignment="1"/>
    <xf numFmtId="0" fontId="44" fillId="0" borderId="5" xfId="0" applyFont="1" applyBorder="1" applyAlignment="1">
      <alignment vertical="top" wrapText="1"/>
    </xf>
    <xf numFmtId="49" fontId="45" fillId="0" borderId="9" xfId="1" applyNumberFormat="1" applyFont="1" applyFill="1" applyBorder="1" applyAlignment="1">
      <alignment vertical="top" wrapText="1"/>
    </xf>
    <xf numFmtId="0" fontId="47" fillId="0" borderId="1" xfId="0" applyFont="1" applyFill="1" applyBorder="1" applyAlignment="1"/>
    <xf numFmtId="0" fontId="47" fillId="0" borderId="7" xfId="0" applyFont="1" applyFill="1" applyBorder="1" applyAlignment="1"/>
    <xf numFmtId="0" fontId="31" fillId="0" borderId="9" xfId="0" applyFont="1" applyBorder="1" applyAlignment="1">
      <alignment vertical="top" wrapText="1"/>
    </xf>
    <xf numFmtId="0" fontId="47" fillId="0" borderId="1" xfId="0" applyFont="1" applyBorder="1"/>
    <xf numFmtId="0" fontId="47" fillId="0" borderId="7" xfId="0" applyFont="1" applyBorder="1"/>
    <xf numFmtId="0" fontId="47" fillId="0" borderId="5" xfId="0" applyFont="1" applyBorder="1"/>
    <xf numFmtId="0" fontId="30" fillId="0" borderId="7" xfId="0" applyFont="1" applyBorder="1" applyAlignment="1">
      <alignment horizontal="center" vertical="top" wrapText="1"/>
    </xf>
    <xf numFmtId="0" fontId="31" fillId="0" borderId="7" xfId="0" applyFont="1" applyBorder="1" applyAlignment="1">
      <alignment vertical="top" wrapText="1"/>
    </xf>
    <xf numFmtId="49" fontId="44" fillId="0" borderId="3" xfId="1" applyNumberFormat="1" applyFont="1" applyFill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30" fillId="2" borderId="3" xfId="0" applyFont="1" applyFill="1" applyBorder="1" applyAlignment="1">
      <alignment vertical="top" wrapText="1"/>
    </xf>
    <xf numFmtId="0" fontId="47" fillId="0" borderId="3" xfId="0" applyFont="1" applyBorder="1"/>
    <xf numFmtId="0" fontId="31" fillId="4" borderId="3" xfId="0" applyFont="1" applyFill="1" applyBorder="1" applyAlignment="1">
      <alignment horizontal="center" wrapText="1"/>
    </xf>
    <xf numFmtId="0" fontId="47" fillId="4" borderId="3" xfId="0" applyFont="1" applyFill="1" applyBorder="1"/>
    <xf numFmtId="0" fontId="30" fillId="0" borderId="0" xfId="0" applyFont="1"/>
    <xf numFmtId="0" fontId="62" fillId="0" borderId="0" xfId="0" applyFont="1"/>
    <xf numFmtId="0" fontId="31" fillId="2" borderId="1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31" fillId="2" borderId="5" xfId="0" applyFont="1" applyFill="1" applyBorder="1" applyAlignment="1">
      <alignment vertical="top" wrapText="1"/>
    </xf>
    <xf numFmtId="0" fontId="44" fillId="0" borderId="7" xfId="1" applyNumberFormat="1" applyFont="1" applyFill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187" fontId="44" fillId="0" borderId="1" xfId="1" applyNumberFormat="1" applyFont="1" applyFill="1" applyBorder="1" applyAlignment="1">
      <alignment horizontal="center" vertical="top" wrapText="1"/>
    </xf>
    <xf numFmtId="0" fontId="44" fillId="0" borderId="7" xfId="0" applyFont="1" applyBorder="1" applyAlignment="1">
      <alignment horizontal="left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49" fontId="44" fillId="0" borderId="5" xfId="1" applyNumberFormat="1" applyFont="1" applyFill="1" applyBorder="1" applyAlignment="1">
      <alignment vertical="top" wrapText="1"/>
    </xf>
    <xf numFmtId="49" fontId="44" fillId="0" borderId="1" xfId="1" applyNumberFormat="1" applyFont="1" applyFill="1" applyBorder="1" applyAlignment="1">
      <alignment vertical="top" wrapText="1"/>
    </xf>
    <xf numFmtId="0" fontId="47" fillId="0" borderId="0" xfId="0" applyFont="1" applyAlignment="1">
      <alignment vertical="top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/>
    <xf numFmtId="0" fontId="31" fillId="2" borderId="1" xfId="0" applyFont="1" applyFill="1" applyBorder="1" applyAlignment="1">
      <alignment horizontal="center" vertical="top"/>
    </xf>
    <xf numFmtId="187" fontId="45" fillId="0" borderId="1" xfId="1" applyNumberFormat="1" applyFont="1" applyFill="1" applyBorder="1" applyAlignment="1">
      <alignment vertical="top" wrapText="1"/>
    </xf>
    <xf numFmtId="0" fontId="30" fillId="2" borderId="7" xfId="0" applyFont="1" applyFill="1" applyBorder="1" applyAlignment="1">
      <alignment vertical="top"/>
    </xf>
    <xf numFmtId="187" fontId="45" fillId="0" borderId="7" xfId="1" applyNumberFormat="1" applyFont="1" applyFill="1" applyBorder="1" applyAlignment="1">
      <alignment vertical="top" wrapText="1"/>
    </xf>
    <xf numFmtId="187" fontId="45" fillId="0" borderId="21" xfId="1" applyNumberFormat="1" applyFont="1" applyFill="1" applyBorder="1" applyAlignment="1">
      <alignment vertical="top" wrapText="1"/>
    </xf>
    <xf numFmtId="0" fontId="30" fillId="2" borderId="5" xfId="0" applyFont="1" applyFill="1" applyBorder="1" applyAlignment="1">
      <alignment vertical="top"/>
    </xf>
    <xf numFmtId="187" fontId="44" fillId="0" borderId="1" xfId="1" applyNumberFormat="1" applyFont="1" applyFill="1" applyBorder="1" applyAlignment="1">
      <alignment horizontal="left" vertical="top" wrapText="1"/>
    </xf>
    <xf numFmtId="187" fontId="44" fillId="0" borderId="7" xfId="1" applyNumberFormat="1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center" vertical="top" wrapText="1"/>
    </xf>
    <xf numFmtId="43" fontId="45" fillId="0" borderId="1" xfId="1" applyNumberFormat="1" applyFont="1" applyFill="1" applyBorder="1" applyAlignment="1">
      <alignment vertical="top" wrapText="1"/>
    </xf>
    <xf numFmtId="187" fontId="45" fillId="0" borderId="1" xfId="1" applyNumberFormat="1" applyFont="1" applyFill="1" applyBorder="1" applyAlignment="1">
      <alignment horizontal="center" vertical="top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43" fontId="45" fillId="0" borderId="7" xfId="1" applyNumberFormat="1" applyFont="1" applyFill="1" applyBorder="1" applyAlignment="1">
      <alignment vertical="top" wrapText="1"/>
    </xf>
    <xf numFmtId="187" fontId="45" fillId="0" borderId="7" xfId="1" applyNumberFormat="1" applyFont="1" applyFill="1" applyBorder="1" applyAlignment="1">
      <alignment horizontal="center" vertical="top" wrapText="1"/>
    </xf>
    <xf numFmtId="0" fontId="30" fillId="0" borderId="7" xfId="0" applyFont="1" applyFill="1" applyBorder="1" applyAlignment="1">
      <alignment horizontal="left" vertical="center" wrapText="1"/>
    </xf>
    <xf numFmtId="187" fontId="45" fillId="0" borderId="5" xfId="1" applyNumberFormat="1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wrapText="1"/>
    </xf>
    <xf numFmtId="187" fontId="45" fillId="0" borderId="5" xfId="1" applyNumberFormat="1" applyFont="1" applyFill="1" applyBorder="1" applyAlignment="1">
      <alignment horizontal="left" vertical="top" wrapText="1"/>
    </xf>
    <xf numFmtId="187" fontId="45" fillId="0" borderId="5" xfId="1" applyNumberFormat="1" applyFont="1" applyFill="1" applyBorder="1" applyAlignment="1">
      <alignment vertical="top" wrapText="1"/>
    </xf>
    <xf numFmtId="0" fontId="31" fillId="0" borderId="5" xfId="0" applyFont="1" applyFill="1" applyBorder="1" applyAlignment="1">
      <alignment wrapText="1"/>
    </xf>
    <xf numFmtId="43" fontId="45" fillId="0" borderId="21" xfId="1" applyNumberFormat="1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67" fillId="0" borderId="0" xfId="0" applyFont="1"/>
    <xf numFmtId="0" fontId="47" fillId="0" borderId="0" xfId="0" applyFont="1" applyAlignment="1">
      <alignment horizontal="left"/>
    </xf>
    <xf numFmtId="0" fontId="44" fillId="0" borderId="0" xfId="1" applyNumberFormat="1" applyFont="1" applyFill="1" applyBorder="1" applyAlignment="1">
      <alignment vertical="top" wrapText="1"/>
    </xf>
    <xf numFmtId="0" fontId="68" fillId="0" borderId="0" xfId="0" applyFont="1" applyAlignment="1">
      <alignment horizontal="left"/>
    </xf>
    <xf numFmtId="0" fontId="68" fillId="0" borderId="0" xfId="0" applyFont="1"/>
    <xf numFmtId="187" fontId="45" fillId="0" borderId="3" xfId="1" applyNumberFormat="1" applyFont="1" applyFill="1" applyBorder="1" applyAlignment="1">
      <alignment vertical="top" wrapText="1"/>
    </xf>
    <xf numFmtId="0" fontId="31" fillId="2" borderId="3" xfId="0" applyFont="1" applyFill="1" applyBorder="1" applyAlignment="1">
      <alignment horizontal="center" vertical="top"/>
    </xf>
    <xf numFmtId="0" fontId="31" fillId="2" borderId="3" xfId="0" applyFont="1" applyFill="1" applyBorder="1" applyAlignment="1">
      <alignment vertical="top" wrapText="1"/>
    </xf>
    <xf numFmtId="0" fontId="30" fillId="0" borderId="1" xfId="0" applyFont="1" applyFill="1" applyBorder="1" applyAlignment="1">
      <alignment horizontal="left" vertical="top" wrapText="1"/>
    </xf>
    <xf numFmtId="187" fontId="45" fillId="0" borderId="21" xfId="1" applyNumberFormat="1" applyFont="1" applyFill="1" applyBorder="1" applyAlignment="1">
      <alignment horizontal="center" vertical="top" wrapText="1"/>
    </xf>
    <xf numFmtId="187" fontId="45" fillId="0" borderId="19" xfId="1" applyNumberFormat="1" applyFont="1" applyFill="1" applyBorder="1" applyAlignment="1">
      <alignment horizontal="center" vertical="top" wrapText="1"/>
    </xf>
    <xf numFmtId="0" fontId="47" fillId="0" borderId="1" xfId="0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30" fillId="0" borderId="5" xfId="0" applyFont="1" applyFill="1" applyBorder="1" applyAlignment="1">
      <alignment horizontal="left" vertical="top" wrapText="1"/>
    </xf>
    <xf numFmtId="0" fontId="30" fillId="2" borderId="22" xfId="0" applyFont="1" applyFill="1" applyBorder="1" applyAlignment="1">
      <alignment horizontal="left" vertical="top" wrapText="1"/>
    </xf>
    <xf numFmtId="43" fontId="45" fillId="0" borderId="23" xfId="1" applyNumberFormat="1" applyFont="1" applyFill="1" applyBorder="1" applyAlignment="1">
      <alignment vertical="top" wrapText="1"/>
    </xf>
    <xf numFmtId="0" fontId="45" fillId="0" borderId="1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top" wrapText="1"/>
    </xf>
    <xf numFmtId="0" fontId="45" fillId="0" borderId="7" xfId="0" applyFont="1" applyFill="1" applyBorder="1" applyAlignment="1">
      <alignment wrapText="1"/>
    </xf>
    <xf numFmtId="0" fontId="70" fillId="0" borderId="7" xfId="0" applyFont="1" applyFill="1" applyBorder="1" applyAlignment="1"/>
    <xf numFmtId="0" fontId="45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vertical="top" wrapText="1"/>
    </xf>
    <xf numFmtId="0" fontId="70" fillId="0" borderId="1" xfId="0" applyFont="1" applyFill="1" applyBorder="1" applyAlignment="1"/>
    <xf numFmtId="0" fontId="44" fillId="0" borderId="7" xfId="0" applyFont="1" applyBorder="1" applyAlignment="1">
      <alignment horizontal="left"/>
    </xf>
    <xf numFmtId="0" fontId="45" fillId="0" borderId="7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left" vertical="center"/>
    </xf>
    <xf numFmtId="0" fontId="45" fillId="4" borderId="3" xfId="0" applyFont="1" applyFill="1" applyBorder="1" applyAlignment="1">
      <alignment vertical="center"/>
    </xf>
    <xf numFmtId="0" fontId="45" fillId="4" borderId="3" xfId="0" applyFont="1" applyFill="1" applyBorder="1" applyAlignment="1">
      <alignment horizontal="center" vertical="center"/>
    </xf>
    <xf numFmtId="43" fontId="45" fillId="4" borderId="3" xfId="1" applyFont="1" applyFill="1" applyBorder="1" applyAlignment="1">
      <alignment vertical="center"/>
    </xf>
    <xf numFmtId="0" fontId="45" fillId="4" borderId="3" xfId="1" applyNumberFormat="1" applyFont="1" applyFill="1" applyBorder="1" applyAlignment="1">
      <alignment vertical="center" wrapText="1"/>
    </xf>
    <xf numFmtId="0" fontId="71" fillId="4" borderId="3" xfId="0" applyFont="1" applyFill="1" applyBorder="1" applyAlignment="1">
      <alignment vertical="center"/>
    </xf>
    <xf numFmtId="0" fontId="45" fillId="0" borderId="5" xfId="0" applyFont="1" applyFill="1" applyBorder="1" applyAlignment="1">
      <alignment wrapText="1"/>
    </xf>
    <xf numFmtId="0" fontId="45" fillId="2" borderId="5" xfId="0" applyFont="1" applyFill="1" applyBorder="1" applyAlignment="1">
      <alignment horizontal="left" vertical="top" wrapText="1"/>
    </xf>
    <xf numFmtId="0" fontId="44" fillId="2" borderId="5" xfId="0" applyFont="1" applyFill="1" applyBorder="1" applyAlignment="1">
      <alignment horizontal="left" vertical="top" wrapText="1"/>
    </xf>
    <xf numFmtId="43" fontId="45" fillId="0" borderId="5" xfId="1" applyNumberFormat="1" applyFont="1" applyFill="1" applyBorder="1" applyAlignment="1">
      <alignment horizontal="center" vertical="top" wrapText="1"/>
    </xf>
    <xf numFmtId="0" fontId="70" fillId="0" borderId="5" xfId="0" applyFont="1" applyFill="1" applyBorder="1" applyAlignment="1"/>
    <xf numFmtId="187" fontId="45" fillId="0" borderId="7" xfId="1" applyNumberFormat="1" applyFont="1" applyFill="1" applyBorder="1" applyAlignment="1">
      <alignment vertical="top"/>
    </xf>
    <xf numFmtId="43" fontId="45" fillId="0" borderId="5" xfId="1" applyNumberFormat="1" applyFont="1" applyFill="1" applyBorder="1" applyAlignment="1">
      <alignment vertical="top" wrapText="1"/>
    </xf>
    <xf numFmtId="0" fontId="47" fillId="0" borderId="5" xfId="0" applyFont="1" applyFill="1" applyBorder="1" applyAlignment="1"/>
    <xf numFmtId="0" fontId="30" fillId="2" borderId="1" xfId="0" applyFont="1" applyFill="1" applyBorder="1" applyAlignment="1">
      <alignment vertical="top"/>
    </xf>
    <xf numFmtId="0" fontId="30" fillId="2" borderId="5" xfId="0" applyFont="1" applyFill="1" applyBorder="1" applyAlignment="1">
      <alignment horizontal="left" vertical="top" wrapText="1"/>
    </xf>
    <xf numFmtId="187" fontId="45" fillId="0" borderId="5" xfId="1" applyNumberFormat="1" applyFont="1" applyFill="1" applyBorder="1" applyAlignment="1">
      <alignment horizontal="center" vertical="top" wrapText="1"/>
    </xf>
    <xf numFmtId="187" fontId="8" fillId="6" borderId="3" xfId="0" applyNumberFormat="1" applyFont="1" applyFill="1" applyBorder="1" applyAlignment="1">
      <alignment horizontal="right"/>
    </xf>
    <xf numFmtId="0" fontId="45" fillId="0" borderId="1" xfId="1" applyNumberFormat="1" applyFont="1" applyFill="1" applyBorder="1" applyAlignment="1">
      <alignment vertical="top" wrapText="1"/>
    </xf>
    <xf numFmtId="0" fontId="45" fillId="0" borderId="5" xfId="1" applyNumberFormat="1" applyFont="1" applyFill="1" applyBorder="1" applyAlignment="1">
      <alignment vertical="top" wrapText="1"/>
    </xf>
    <xf numFmtId="0" fontId="8" fillId="6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8" fillId="7" borderId="2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187" fontId="4" fillId="0" borderId="3" xfId="1" applyNumberFormat="1" applyFont="1" applyBorder="1"/>
    <xf numFmtId="0" fontId="4" fillId="0" borderId="4" xfId="0" applyFont="1" applyBorder="1" applyAlignment="1">
      <alignment horizontal="left"/>
    </xf>
    <xf numFmtId="187" fontId="4" fillId="0" borderId="3" xfId="1" applyNumberFormat="1" applyFont="1" applyBorder="1" applyAlignment="1"/>
    <xf numFmtId="0" fontId="4" fillId="0" borderId="4" xfId="0" applyFont="1" applyBorder="1" applyAlignment="1">
      <alignment horizontal="left" vertical="top"/>
    </xf>
    <xf numFmtId="0" fontId="4" fillId="6" borderId="4" xfId="0" applyFont="1" applyFill="1" applyBorder="1" applyAlignment="1">
      <alignment horizontal="center"/>
    </xf>
    <xf numFmtId="187" fontId="4" fillId="6" borderId="3" xfId="0" applyNumberFormat="1" applyFont="1" applyFill="1" applyBorder="1" applyAlignment="1">
      <alignment horizontal="right"/>
    </xf>
    <xf numFmtId="0" fontId="4" fillId="6" borderId="3" xfId="0" applyFont="1" applyFill="1" applyBorder="1" applyAlignment="1">
      <alignment horizontal="center"/>
    </xf>
    <xf numFmtId="0" fontId="4" fillId="6" borderId="3" xfId="0" quotePrefix="1" applyFont="1" applyFill="1" applyBorder="1" applyAlignment="1">
      <alignment horizontal="center"/>
    </xf>
    <xf numFmtId="0" fontId="44" fillId="0" borderId="1" xfId="1" applyNumberFormat="1" applyFont="1" applyFill="1" applyBorder="1" applyAlignment="1">
      <alignment horizontal="left" vertical="top" wrapText="1"/>
    </xf>
    <xf numFmtId="0" fontId="44" fillId="0" borderId="5" xfId="1" applyNumberFormat="1" applyFont="1" applyFill="1" applyBorder="1" applyAlignment="1">
      <alignment horizontal="left" vertical="top" wrapText="1"/>
    </xf>
    <xf numFmtId="0" fontId="31" fillId="0" borderId="0" xfId="0" applyFont="1" applyAlignment="1">
      <alignment horizontal="left"/>
    </xf>
    <xf numFmtId="0" fontId="44" fillId="0" borderId="7" xfId="1" applyNumberFormat="1" applyFont="1" applyFill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center" vertical="top" wrapText="1"/>
    </xf>
    <xf numFmtId="3" fontId="30" fillId="0" borderId="7" xfId="0" applyNumberFormat="1" applyFont="1" applyBorder="1" applyAlignment="1">
      <alignment horizontal="center" vertical="top" wrapText="1"/>
    </xf>
    <xf numFmtId="3" fontId="30" fillId="0" borderId="5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30" fillId="2" borderId="1" xfId="0" applyFont="1" applyFill="1" applyBorder="1" applyAlignment="1">
      <alignment horizontal="center" vertical="top"/>
    </xf>
    <xf numFmtId="0" fontId="30" fillId="2" borderId="7" xfId="0" applyFont="1" applyFill="1" applyBorder="1" applyAlignment="1">
      <alignment horizontal="center" vertical="top"/>
    </xf>
    <xf numFmtId="0" fontId="30" fillId="2" borderId="5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31" fillId="2" borderId="7" xfId="0" applyFont="1" applyFill="1" applyBorder="1" applyAlignment="1">
      <alignment horizontal="left" vertical="top" wrapText="1"/>
    </xf>
    <xf numFmtId="0" fontId="31" fillId="2" borderId="5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/>
    </xf>
    <xf numFmtId="0" fontId="43" fillId="3" borderId="0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horizontal="left" vertical="top" wrapText="1"/>
    </xf>
    <xf numFmtId="0" fontId="25" fillId="0" borderId="0" xfId="0" applyFont="1" applyAlignment="1">
      <alignment horizontal="left"/>
    </xf>
    <xf numFmtId="0" fontId="25" fillId="0" borderId="1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3" fontId="25" fillId="0" borderId="7" xfId="0" applyNumberFormat="1" applyFont="1" applyBorder="1" applyAlignment="1">
      <alignment horizontal="right" vertical="top" wrapText="1"/>
    </xf>
    <xf numFmtId="3" fontId="25" fillId="0" borderId="5" xfId="0" applyNumberFormat="1" applyFont="1" applyBorder="1" applyAlignment="1">
      <alignment horizontal="right" vertical="top" wrapText="1"/>
    </xf>
    <xf numFmtId="0" fontId="25" fillId="0" borderId="7" xfId="0" applyFont="1" applyFill="1" applyBorder="1" applyAlignment="1">
      <alignment horizontal="left" vertical="top" wrapText="1"/>
    </xf>
    <xf numFmtId="3" fontId="26" fillId="0" borderId="1" xfId="0" applyNumberFormat="1" applyFont="1" applyFill="1" applyBorder="1" applyAlignment="1">
      <alignment horizontal="left" vertical="top" wrapText="1"/>
    </xf>
    <xf numFmtId="3" fontId="26" fillId="0" borderId="7" xfId="0" applyNumberFormat="1" applyFont="1" applyFill="1" applyBorder="1" applyAlignment="1">
      <alignment horizontal="left" vertical="top" wrapText="1"/>
    </xf>
    <xf numFmtId="3" fontId="26" fillId="0" borderId="5" xfId="0" applyNumberFormat="1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31" fillId="4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7" fillId="0" borderId="1" xfId="1" applyNumberFormat="1" applyFont="1" applyFill="1" applyBorder="1" applyAlignment="1">
      <alignment horizontal="left" vertical="top" wrapText="1"/>
    </xf>
    <xf numFmtId="0" fontId="27" fillId="0" borderId="5" xfId="1" applyNumberFormat="1" applyFont="1" applyFill="1" applyBorder="1" applyAlignment="1">
      <alignment horizontal="left" vertical="top" wrapText="1"/>
    </xf>
    <xf numFmtId="3" fontId="26" fillId="2" borderId="1" xfId="0" applyNumberFormat="1" applyFont="1" applyFill="1" applyBorder="1" applyAlignment="1">
      <alignment horizontal="left" vertical="top" wrapText="1"/>
    </xf>
    <xf numFmtId="3" fontId="26" fillId="2" borderId="7" xfId="0" applyNumberFormat="1" applyFont="1" applyFill="1" applyBorder="1" applyAlignment="1">
      <alignment horizontal="left" vertical="top" wrapText="1"/>
    </xf>
    <xf numFmtId="3" fontId="26" fillId="2" borderId="5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 wrapText="1"/>
    </xf>
    <xf numFmtId="0" fontId="33" fillId="2" borderId="5" xfId="0" applyFont="1" applyFill="1" applyBorder="1" applyAlignment="1">
      <alignment horizontal="left" vertical="top" wrapText="1"/>
    </xf>
    <xf numFmtId="0" fontId="44" fillId="0" borderId="1" xfId="0" applyFont="1" applyBorder="1" applyAlignment="1">
      <alignment horizontal="left" vertical="top" wrapText="1"/>
    </xf>
    <xf numFmtId="0" fontId="44" fillId="0" borderId="5" xfId="0" applyFont="1" applyBorder="1" applyAlignment="1">
      <alignment horizontal="left" vertical="top" wrapText="1"/>
    </xf>
    <xf numFmtId="187" fontId="44" fillId="0" borderId="1" xfId="1" applyNumberFormat="1" applyFont="1" applyFill="1" applyBorder="1" applyAlignment="1">
      <alignment horizontal="center" vertical="top" wrapText="1"/>
    </xf>
    <xf numFmtId="187" fontId="44" fillId="0" borderId="5" xfId="1" applyNumberFormat="1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49" fontId="44" fillId="0" borderId="1" xfId="1" applyNumberFormat="1" applyFont="1" applyFill="1" applyBorder="1" applyAlignment="1">
      <alignment horizontal="left" vertical="top" wrapText="1"/>
    </xf>
    <xf numFmtId="49" fontId="44" fillId="0" borderId="5" xfId="1" applyNumberFormat="1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64" fillId="0" borderId="1" xfId="1" applyNumberFormat="1" applyFont="1" applyFill="1" applyBorder="1" applyAlignment="1">
      <alignment horizontal="left" vertical="top" wrapText="1"/>
    </xf>
    <xf numFmtId="0" fontId="64" fillId="0" borderId="7" xfId="1" applyNumberFormat="1" applyFont="1" applyFill="1" applyBorder="1" applyAlignment="1">
      <alignment horizontal="left" vertical="top" wrapText="1"/>
    </xf>
    <xf numFmtId="0" fontId="64" fillId="0" borderId="5" xfId="1" applyNumberFormat="1" applyFont="1" applyFill="1" applyBorder="1" applyAlignment="1">
      <alignment horizontal="left" vertical="top" wrapText="1"/>
    </xf>
    <xf numFmtId="49" fontId="45" fillId="0" borderId="1" xfId="1" applyNumberFormat="1" applyFont="1" applyFill="1" applyBorder="1" applyAlignment="1">
      <alignment horizontal="left" vertical="top" wrapText="1"/>
    </xf>
    <xf numFmtId="49" fontId="45" fillId="0" borderId="5" xfId="1" applyNumberFormat="1" applyFont="1" applyFill="1" applyBorder="1" applyAlignment="1">
      <alignment horizontal="left" vertical="top" wrapText="1"/>
    </xf>
    <xf numFmtId="0" fontId="55" fillId="3" borderId="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45" fillId="0" borderId="1" xfId="1" applyNumberFormat="1" applyFont="1" applyFill="1" applyBorder="1" applyAlignment="1">
      <alignment horizontal="left" vertical="top" wrapText="1"/>
    </xf>
    <xf numFmtId="0" fontId="45" fillId="0" borderId="7" xfId="1" applyNumberFormat="1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45" fillId="0" borderId="5" xfId="1" applyNumberFormat="1" applyFont="1" applyFill="1" applyBorder="1" applyAlignment="1">
      <alignment horizontal="left" vertical="top" wrapText="1"/>
    </xf>
    <xf numFmtId="0" fontId="47" fillId="0" borderId="3" xfId="0" applyFont="1" applyBorder="1" applyAlignment="1">
      <alignment horizontal="center"/>
    </xf>
    <xf numFmtId="187" fontId="44" fillId="0" borderId="1" xfId="1" applyNumberFormat="1" applyFont="1" applyFill="1" applyBorder="1" applyAlignment="1">
      <alignment horizontal="left" vertical="top" wrapText="1"/>
    </xf>
    <xf numFmtId="187" fontId="44" fillId="0" borderId="7" xfId="1" applyNumberFormat="1" applyFont="1" applyFill="1" applyBorder="1" applyAlignment="1">
      <alignment horizontal="left" vertical="top" wrapText="1"/>
    </xf>
    <xf numFmtId="187" fontId="44" fillId="0" borderId="5" xfId="1" applyNumberFormat="1" applyFont="1" applyFill="1" applyBorder="1" applyAlignment="1">
      <alignment horizontal="left" vertical="top" wrapText="1"/>
    </xf>
    <xf numFmtId="187" fontId="45" fillId="0" borderId="1" xfId="1" applyNumberFormat="1" applyFont="1" applyFill="1" applyBorder="1" applyAlignment="1">
      <alignment horizontal="center" vertical="top" wrapText="1"/>
    </xf>
    <xf numFmtId="187" fontId="45" fillId="0" borderId="7" xfId="1" applyNumberFormat="1" applyFont="1" applyFill="1" applyBorder="1" applyAlignment="1">
      <alignment horizontal="center" vertical="top" wrapText="1"/>
    </xf>
    <xf numFmtId="187" fontId="45" fillId="0" borderId="5" xfId="1" applyNumberFormat="1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/>
    </xf>
    <xf numFmtId="0" fontId="31" fillId="2" borderId="7" xfId="0" applyFont="1" applyFill="1" applyBorder="1" applyAlignment="1">
      <alignment horizontal="center" vertical="top"/>
    </xf>
    <xf numFmtId="0" fontId="31" fillId="2" borderId="5" xfId="0" applyFont="1" applyFill="1" applyBorder="1" applyAlignment="1">
      <alignment horizontal="center" vertical="top"/>
    </xf>
    <xf numFmtId="43" fontId="45" fillId="0" borderId="1" xfId="1" applyNumberFormat="1" applyFont="1" applyFill="1" applyBorder="1" applyAlignment="1">
      <alignment horizontal="center" vertical="top" wrapText="1"/>
    </xf>
    <xf numFmtId="43" fontId="45" fillId="0" borderId="7" xfId="1" applyNumberFormat="1" applyFont="1" applyFill="1" applyBorder="1" applyAlignment="1">
      <alignment horizontal="center" vertical="top" wrapText="1"/>
    </xf>
    <xf numFmtId="0" fontId="45" fillId="2" borderId="1" xfId="0" applyFont="1" applyFill="1" applyBorder="1" applyAlignment="1">
      <alignment horizontal="left" vertical="top" wrapText="1"/>
    </xf>
    <xf numFmtId="0" fontId="45" fillId="2" borderId="7" xfId="0" applyFont="1" applyFill="1" applyBorder="1" applyAlignment="1">
      <alignment horizontal="left" vertical="top" wrapText="1"/>
    </xf>
    <xf numFmtId="0" fontId="44" fillId="2" borderId="1" xfId="0" applyFont="1" applyFill="1" applyBorder="1" applyAlignment="1">
      <alignment horizontal="left" vertical="top" wrapText="1"/>
    </xf>
    <xf numFmtId="0" fontId="44" fillId="2" borderId="7" xfId="0" applyFont="1" applyFill="1" applyBorder="1" applyAlignment="1">
      <alignment horizontal="left" vertical="top" wrapText="1"/>
    </xf>
    <xf numFmtId="187" fontId="45" fillId="0" borderId="1" xfId="1" applyNumberFormat="1" applyFont="1" applyBorder="1" applyAlignment="1">
      <alignment horizontal="center" vertical="top"/>
    </xf>
    <xf numFmtId="187" fontId="45" fillId="0" borderId="7" xfId="1" applyNumberFormat="1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45" fillId="0" borderId="7" xfId="0" applyFont="1" applyBorder="1" applyAlignment="1">
      <alignment horizontal="center" vertical="top"/>
    </xf>
    <xf numFmtId="0" fontId="50" fillId="0" borderId="19" xfId="0" applyFont="1" applyFill="1" applyBorder="1" applyAlignment="1">
      <alignment horizontal="left" vertical="top" wrapText="1"/>
    </xf>
    <xf numFmtId="0" fontId="50" fillId="0" borderId="21" xfId="0" applyFont="1" applyFill="1" applyBorder="1" applyAlignment="1">
      <alignment horizontal="left" vertical="top" wrapText="1"/>
    </xf>
    <xf numFmtId="187" fontId="51" fillId="0" borderId="1" xfId="1" applyNumberFormat="1" applyFont="1" applyFill="1" applyBorder="1" applyAlignment="1">
      <alignment horizontal="center" vertical="center"/>
    </xf>
    <xf numFmtId="187" fontId="43" fillId="0" borderId="1" xfId="0" applyNumberFormat="1" applyFont="1" applyBorder="1" applyAlignment="1">
      <alignment horizontal="center" vertical="top"/>
    </xf>
    <xf numFmtId="187" fontId="43" fillId="0" borderId="7" xfId="0" applyNumberFormat="1" applyFont="1" applyBorder="1" applyAlignment="1">
      <alignment horizontal="center" vertical="top"/>
    </xf>
    <xf numFmtId="0" fontId="43" fillId="4" borderId="0" xfId="0" applyFont="1" applyFill="1" applyBorder="1" applyAlignment="1">
      <alignment horizontal="center" vertical="center"/>
    </xf>
    <xf numFmtId="0" fontId="50" fillId="2" borderId="7" xfId="0" applyFont="1" applyFill="1" applyBorder="1" applyAlignment="1">
      <alignment horizontal="left" vertical="top" wrapText="1"/>
    </xf>
    <xf numFmtId="0" fontId="43" fillId="0" borderId="0" xfId="0" applyFont="1" applyAlignment="1">
      <alignment horizontal="center"/>
    </xf>
    <xf numFmtId="3" fontId="50" fillId="0" borderId="1" xfId="0" applyNumberFormat="1" applyFont="1" applyFill="1" applyBorder="1" applyAlignment="1">
      <alignment horizontal="left" vertical="top" wrapText="1"/>
    </xf>
    <xf numFmtId="3" fontId="50" fillId="0" borderId="7" xfId="0" applyNumberFormat="1" applyFont="1" applyFill="1" applyBorder="1" applyAlignment="1">
      <alignment horizontal="left" vertical="top" wrapText="1"/>
    </xf>
    <xf numFmtId="3" fontId="50" fillId="0" borderId="5" xfId="0" applyNumberFormat="1" applyFont="1" applyFill="1" applyBorder="1" applyAlignment="1">
      <alignment horizontal="left" vertical="top" wrapText="1"/>
    </xf>
    <xf numFmtId="0" fontId="51" fillId="2" borderId="1" xfId="0" applyFont="1" applyFill="1" applyBorder="1" applyAlignment="1">
      <alignment horizontal="center" vertical="top"/>
    </xf>
    <xf numFmtId="0" fontId="51" fillId="2" borderId="7" xfId="0" applyFont="1" applyFill="1" applyBorder="1" applyAlignment="1">
      <alignment horizontal="center" vertical="top"/>
    </xf>
    <xf numFmtId="0" fontId="51" fillId="2" borderId="5" xfId="0" applyFont="1" applyFill="1" applyBorder="1" applyAlignment="1">
      <alignment horizontal="center" vertical="top"/>
    </xf>
    <xf numFmtId="187" fontId="43" fillId="0" borderId="5" xfId="0" applyNumberFormat="1" applyFont="1" applyBorder="1" applyAlignment="1">
      <alignment horizontal="center" vertical="top"/>
    </xf>
    <xf numFmtId="0" fontId="43" fillId="2" borderId="1" xfId="0" applyFont="1" applyFill="1" applyBorder="1" applyAlignment="1">
      <alignment horizontal="left" vertical="top" wrapText="1"/>
    </xf>
    <xf numFmtId="0" fontId="43" fillId="2" borderId="7" xfId="0" applyFont="1" applyFill="1" applyBorder="1" applyAlignment="1">
      <alignment horizontal="left" vertical="top" wrapText="1"/>
    </xf>
    <xf numFmtId="0" fontId="43" fillId="2" borderId="5" xfId="0" applyFont="1" applyFill="1" applyBorder="1" applyAlignment="1">
      <alignment horizontal="left" vertical="top" wrapText="1"/>
    </xf>
    <xf numFmtId="0" fontId="50" fillId="2" borderId="1" xfId="0" applyFont="1" applyFill="1" applyBorder="1" applyAlignment="1">
      <alignment horizontal="left" vertical="top" wrapText="1"/>
    </xf>
    <xf numFmtId="0" fontId="50" fillId="2" borderId="5" xfId="0" applyFont="1" applyFill="1" applyBorder="1" applyAlignment="1">
      <alignment horizontal="left" vertical="top" wrapText="1"/>
    </xf>
    <xf numFmtId="0" fontId="50" fillId="0" borderId="7" xfId="0" applyFont="1" applyBorder="1" applyAlignment="1">
      <alignment horizontal="center" vertical="top"/>
    </xf>
    <xf numFmtId="0" fontId="50" fillId="0" borderId="5" xfId="0" applyFont="1" applyBorder="1" applyAlignment="1">
      <alignment horizontal="center" vertical="top"/>
    </xf>
    <xf numFmtId="0" fontId="50" fillId="0" borderId="1" xfId="0" applyFont="1" applyBorder="1" applyAlignment="1">
      <alignment horizontal="center" vertical="top"/>
    </xf>
    <xf numFmtId="0" fontId="50" fillId="2" borderId="7" xfId="0" applyFont="1" applyFill="1" applyBorder="1" applyAlignment="1">
      <alignment horizontal="center" vertical="top" wrapText="1"/>
    </xf>
    <xf numFmtId="0" fontId="43" fillId="0" borderId="0" xfId="0" applyFont="1" applyAlignment="1">
      <alignment horizontal="left"/>
    </xf>
    <xf numFmtId="0" fontId="50" fillId="0" borderId="7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43" fillId="4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1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7" borderId="4" xfId="0" applyFont="1" applyFill="1" applyBorder="1" applyAlignment="1">
      <alignment horizontal="left" vertical="top" wrapText="1"/>
    </xf>
    <xf numFmtId="0" fontId="8" fillId="7" borderId="6" xfId="0" applyFont="1" applyFill="1" applyBorder="1" applyAlignment="1">
      <alignment horizontal="left" vertical="top" wrapText="1"/>
    </xf>
    <xf numFmtId="0" fontId="8" fillId="7" borderId="17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 indent="1"/>
    </xf>
    <xf numFmtId="0" fontId="9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8" fillId="0" borderId="7" xfId="0" applyNumberFormat="1" applyFont="1" applyBorder="1" applyAlignment="1">
      <alignment horizontal="right" vertical="top" wrapText="1"/>
    </xf>
    <xf numFmtId="3" fontId="9" fillId="0" borderId="19" xfId="0" applyNumberFormat="1" applyFont="1" applyFill="1" applyBorder="1" applyAlignment="1">
      <alignment horizontal="left" vertical="top" wrapText="1"/>
    </xf>
    <xf numFmtId="3" fontId="9" fillId="0" borderId="21" xfId="0" applyNumberFormat="1" applyFont="1" applyFill="1" applyBorder="1" applyAlignment="1">
      <alignment horizontal="left" vertical="top" wrapText="1"/>
    </xf>
    <xf numFmtId="3" fontId="9" fillId="0" borderId="23" xfId="0" applyNumberFormat="1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right"/>
    </xf>
    <xf numFmtId="0" fontId="8" fillId="17" borderId="6" xfId="0" applyFont="1" applyFill="1" applyBorder="1" applyAlignment="1">
      <alignment horizontal="right"/>
    </xf>
    <xf numFmtId="0" fontId="8" fillId="17" borderId="17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17" borderId="4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1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right"/>
    </xf>
    <xf numFmtId="0" fontId="11" fillId="6" borderId="19" xfId="0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6" borderId="4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8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8" fillId="12" borderId="0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10" fillId="12" borderId="3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8" fillId="8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left" vertical="top" wrapText="1"/>
    </xf>
    <xf numFmtId="3" fontId="2" fillId="0" borderId="10" xfId="0" applyNumberFormat="1" applyFont="1" applyFill="1" applyBorder="1" applyAlignment="1">
      <alignment horizontal="left" vertical="top" wrapText="1"/>
    </xf>
    <xf numFmtId="3" fontId="2" fillId="0" borderId="1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2" fillId="0" borderId="15" xfId="1" applyNumberFormat="1" applyFont="1" applyFill="1" applyBorder="1" applyAlignment="1">
      <alignment horizontal="center"/>
    </xf>
    <xf numFmtId="187" fontId="2" fillId="0" borderId="16" xfId="1" applyNumberFormat="1" applyFont="1" applyFill="1" applyBorder="1" applyAlignment="1">
      <alignment horizontal="center"/>
    </xf>
    <xf numFmtId="187" fontId="2" fillId="0" borderId="12" xfId="1" applyNumberFormat="1" applyFont="1" applyFill="1" applyBorder="1" applyAlignment="1">
      <alignment horizontal="center"/>
    </xf>
    <xf numFmtId="187" fontId="8" fillId="7" borderId="4" xfId="0" applyNumberFormat="1" applyFont="1" applyFill="1" applyBorder="1" applyAlignment="1">
      <alignment horizontal="center" vertical="top"/>
    </xf>
    <xf numFmtId="187" fontId="8" fillId="7" borderId="17" xfId="0" applyNumberFormat="1" applyFont="1" applyFill="1" applyBorder="1" applyAlignment="1">
      <alignment horizontal="center" vertical="top"/>
    </xf>
    <xf numFmtId="187" fontId="8" fillId="7" borderId="3" xfId="0" applyNumberFormat="1" applyFont="1" applyFill="1" applyBorder="1" applyAlignment="1">
      <alignment horizontal="center" vertical="top"/>
    </xf>
    <xf numFmtId="187" fontId="8" fillId="6" borderId="4" xfId="1" applyNumberFormat="1" applyFont="1" applyFill="1" applyBorder="1" applyAlignment="1">
      <alignment horizontal="center" vertical="center" wrapText="1"/>
    </xf>
    <xf numFmtId="187" fontId="8" fillId="6" borderId="17" xfId="1" applyNumberFormat="1" applyFont="1" applyFill="1" applyBorder="1" applyAlignment="1">
      <alignment horizontal="center" vertical="center" wrapText="1"/>
    </xf>
    <xf numFmtId="187" fontId="8" fillId="6" borderId="3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top" wrapText="1"/>
    </xf>
    <xf numFmtId="3" fontId="2" fillId="0" borderId="7" xfId="0" applyNumberFormat="1" applyFont="1" applyFill="1" applyBorder="1" applyAlignment="1">
      <alignment horizontal="left" vertical="top" wrapText="1"/>
    </xf>
    <xf numFmtId="187" fontId="2" fillId="0" borderId="9" xfId="1" applyNumberFormat="1" applyFont="1" applyFill="1" applyBorder="1" applyAlignment="1">
      <alignment horizontal="center"/>
    </xf>
    <xf numFmtId="187" fontId="2" fillId="0" borderId="10" xfId="1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187" fontId="2" fillId="0" borderId="13" xfId="1" applyNumberFormat="1" applyFont="1" applyFill="1" applyBorder="1" applyAlignment="1">
      <alignment horizontal="center" vertical="top"/>
    </xf>
    <xf numFmtId="187" fontId="2" fillId="0" borderId="14" xfId="1" applyNumberFormat="1" applyFont="1" applyFill="1" applyBorder="1" applyAlignment="1">
      <alignment horizontal="center" vertical="top"/>
    </xf>
    <xf numFmtId="187" fontId="2" fillId="0" borderId="13" xfId="1" applyNumberFormat="1" applyFont="1" applyFill="1" applyBorder="1" applyAlignment="1">
      <alignment horizontal="center"/>
    </xf>
    <xf numFmtId="187" fontId="2" fillId="0" borderId="14" xfId="1" applyNumberFormat="1" applyFont="1" applyFill="1" applyBorder="1" applyAlignment="1">
      <alignment horizontal="center"/>
    </xf>
    <xf numFmtId="187" fontId="2" fillId="0" borderId="10" xfId="1" applyNumberFormat="1" applyFont="1" applyFill="1" applyBorder="1" applyAlignment="1">
      <alignment horizontal="center"/>
    </xf>
    <xf numFmtId="187" fontId="2" fillId="6" borderId="10" xfId="1" applyNumberFormat="1" applyFont="1" applyFill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4" fillId="0" borderId="7" xfId="0" applyNumberFormat="1" applyFont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87" fontId="8" fillId="7" borderId="3" xfId="0" applyNumberFormat="1" applyFont="1" applyFill="1" applyBorder="1" applyAlignment="1">
      <alignment horizontal="right" vertical="top"/>
    </xf>
    <xf numFmtId="187" fontId="8" fillId="5" borderId="3" xfId="0" applyNumberFormat="1" applyFont="1" applyFill="1" applyBorder="1" applyAlignment="1">
      <alignment horizontal="right" vertical="top"/>
    </xf>
    <xf numFmtId="3" fontId="8" fillId="5" borderId="3" xfId="0" applyNumberFormat="1" applyFont="1" applyFill="1" applyBorder="1" applyAlignment="1">
      <alignment horizontal="right" vertical="top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3" fontId="9" fillId="0" borderId="9" xfId="0" applyNumberFormat="1" applyFont="1" applyBorder="1" applyAlignment="1">
      <alignment horizontal="right" vertical="top" wrapText="1"/>
    </xf>
    <xf numFmtId="43" fontId="9" fillId="0" borderId="11" xfId="1" applyNumberFormat="1" applyFont="1" applyBorder="1" applyAlignment="1">
      <alignment horizontal="right" vertical="top" wrapText="1"/>
    </xf>
    <xf numFmtId="187" fontId="9" fillId="0" borderId="11" xfId="1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center" vertical="top"/>
    </xf>
    <xf numFmtId="3" fontId="9" fillId="0" borderId="3" xfId="0" applyNumberFormat="1" applyFont="1" applyBorder="1" applyAlignment="1">
      <alignment vertical="top"/>
    </xf>
    <xf numFmtId="43" fontId="8" fillId="5" borderId="3" xfId="0" applyNumberFormat="1" applyFont="1" applyFill="1" applyBorder="1"/>
    <xf numFmtId="0" fontId="11" fillId="6" borderId="3" xfId="0" applyFont="1" applyFill="1" applyBorder="1" applyAlignment="1">
      <alignment horizontal="center" wrapText="1"/>
    </xf>
    <xf numFmtId="14" fontId="73" fillId="0" borderId="0" xfId="0" applyNumberFormat="1" applyFont="1"/>
    <xf numFmtId="0" fontId="74" fillId="11" borderId="8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187" fontId="9" fillId="0" borderId="3" xfId="1" applyNumberFormat="1" applyFont="1" applyBorder="1" applyAlignment="1">
      <alignment vertical="top"/>
    </xf>
    <xf numFmtId="187" fontId="8" fillId="5" borderId="3" xfId="1" applyNumberFormat="1" applyFont="1" applyFill="1" applyBorder="1" applyAlignment="1">
      <alignment vertical="top" wrapText="1"/>
    </xf>
    <xf numFmtId="187" fontId="8" fillId="5" borderId="3" xfId="1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7F15D"/>
      <color rgb="FFFFE1E1"/>
      <color rgb="FFCEED69"/>
      <color rgb="FFD7F58B"/>
      <color rgb="FFFFCCCC"/>
      <color rgb="FFFFFF66"/>
      <color rgb="FFFF99CC"/>
      <color rgb="FFFFFFBD"/>
      <color rgb="FFDAF1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6392</xdr:colOff>
      <xdr:row>11</xdr:row>
      <xdr:rowOff>828180</xdr:rowOff>
    </xdr:from>
    <xdr:to>
      <xdr:col>9</xdr:col>
      <xdr:colOff>699408</xdr:colOff>
      <xdr:row>11</xdr:row>
      <xdr:rowOff>830489</xdr:rowOff>
    </xdr:to>
    <xdr:cxnSp macro="">
      <xdr:nvCxnSpPr>
        <xdr:cNvPr id="10" name="ลูกศรเชื่อมต่อแบบตรง 9"/>
        <xdr:cNvCxnSpPr/>
      </xdr:nvCxnSpPr>
      <xdr:spPr>
        <a:xfrm>
          <a:off x="14465342" y="30584280"/>
          <a:ext cx="1397866" cy="2309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11566</xdr:colOff>
      <xdr:row>4</xdr:row>
      <xdr:rowOff>911903</xdr:rowOff>
    </xdr:from>
    <xdr:to>
      <xdr:col>9</xdr:col>
      <xdr:colOff>819150</xdr:colOff>
      <xdr:row>4</xdr:row>
      <xdr:rowOff>911903</xdr:rowOff>
    </xdr:to>
    <xdr:cxnSp macro="">
      <xdr:nvCxnSpPr>
        <xdr:cNvPr id="7" name="ลูกศรเชื่อมต่อแบบตรง 6"/>
        <xdr:cNvCxnSpPr/>
      </xdr:nvCxnSpPr>
      <xdr:spPr>
        <a:xfrm>
          <a:off x="15442066" y="3464603"/>
          <a:ext cx="1664834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285750</xdr:colOff>
      <xdr:row>6</xdr:row>
      <xdr:rowOff>342900</xdr:rowOff>
    </xdr:from>
    <xdr:ext cx="978765" cy="495520"/>
    <xdr:sp macro="" textlink="">
      <xdr:nvSpPr>
        <xdr:cNvPr id="20" name="สี่เหลี่ยมผืนผ้า 19"/>
        <xdr:cNvSpPr/>
      </xdr:nvSpPr>
      <xdr:spPr>
        <a:xfrm>
          <a:off x="15716250" y="981075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100,000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342900</xdr:colOff>
      <xdr:row>4</xdr:row>
      <xdr:rowOff>361950</xdr:rowOff>
    </xdr:from>
    <xdr:ext cx="978765" cy="495520"/>
    <xdr:sp macro="" textlink="">
      <xdr:nvSpPr>
        <xdr:cNvPr id="21" name="สี่เหลี่ยมผืนผ้า 20"/>
        <xdr:cNvSpPr/>
      </xdr:nvSpPr>
      <xdr:spPr>
        <a:xfrm>
          <a:off x="15773400" y="291465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150,000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13267</xdr:colOff>
      <xdr:row>6</xdr:row>
      <xdr:rowOff>928686</xdr:rowOff>
    </xdr:from>
    <xdr:to>
      <xdr:col>9</xdr:col>
      <xdr:colOff>615383</xdr:colOff>
      <xdr:row>6</xdr:row>
      <xdr:rowOff>928690</xdr:rowOff>
    </xdr:to>
    <xdr:cxnSp macro="">
      <xdr:nvCxnSpPr>
        <xdr:cNvPr id="8" name="ลูกศรเชื่อมต่อแบบตรง 7"/>
        <xdr:cNvCxnSpPr/>
      </xdr:nvCxnSpPr>
      <xdr:spPr>
        <a:xfrm>
          <a:off x="15443767" y="10396536"/>
          <a:ext cx="1459366" cy="4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285750</xdr:colOff>
      <xdr:row>8</xdr:row>
      <xdr:rowOff>400050</xdr:rowOff>
    </xdr:from>
    <xdr:ext cx="978765" cy="495520"/>
    <xdr:sp macro="" textlink="">
      <xdr:nvSpPr>
        <xdr:cNvPr id="22" name="สี่เหลี่ยมผืนผ้า 21"/>
        <xdr:cNvSpPr/>
      </xdr:nvSpPr>
      <xdr:spPr>
        <a:xfrm>
          <a:off x="15716250" y="1680210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38,600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38100</xdr:colOff>
      <xdr:row>8</xdr:row>
      <xdr:rowOff>930728</xdr:rowOff>
    </xdr:from>
    <xdr:to>
      <xdr:col>10</xdr:col>
      <xdr:colOff>21772</xdr:colOff>
      <xdr:row>8</xdr:row>
      <xdr:rowOff>930728</xdr:rowOff>
    </xdr:to>
    <xdr:cxnSp macro="">
      <xdr:nvCxnSpPr>
        <xdr:cNvPr id="11" name="ลูกศรเชื่อมต่อแบบตรง 10"/>
        <xdr:cNvCxnSpPr/>
      </xdr:nvCxnSpPr>
      <xdr:spPr>
        <a:xfrm>
          <a:off x="15468600" y="17332778"/>
          <a:ext cx="169817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57150</xdr:colOff>
      <xdr:row>9</xdr:row>
      <xdr:rowOff>361950</xdr:rowOff>
    </xdr:from>
    <xdr:ext cx="978765" cy="495520"/>
    <xdr:sp macro="" textlink="">
      <xdr:nvSpPr>
        <xdr:cNvPr id="23" name="สี่เหลี่ยมผืนผ้า 22"/>
        <xdr:cNvSpPr/>
      </xdr:nvSpPr>
      <xdr:spPr>
        <a:xfrm>
          <a:off x="15487650" y="2192655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15,000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0</xdr:colOff>
      <xdr:row>9</xdr:row>
      <xdr:rowOff>830029</xdr:rowOff>
    </xdr:from>
    <xdr:to>
      <xdr:col>9</xdr:col>
      <xdr:colOff>13607</xdr:colOff>
      <xdr:row>9</xdr:row>
      <xdr:rowOff>830030</xdr:rowOff>
    </xdr:to>
    <xdr:cxnSp macro="">
      <xdr:nvCxnSpPr>
        <xdr:cNvPr id="6" name="ลูกศรเชื่อมต่อแบบตรง 5"/>
        <xdr:cNvCxnSpPr/>
      </xdr:nvCxnSpPr>
      <xdr:spPr>
        <a:xfrm>
          <a:off x="15430500" y="22280329"/>
          <a:ext cx="870857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209550</xdr:colOff>
      <xdr:row>10</xdr:row>
      <xdr:rowOff>342900</xdr:rowOff>
    </xdr:from>
    <xdr:ext cx="978765" cy="495520"/>
    <xdr:sp macro="" textlink="">
      <xdr:nvSpPr>
        <xdr:cNvPr id="24" name="สี่เหลี่ยมผืนผ้า 23"/>
        <xdr:cNvSpPr/>
      </xdr:nvSpPr>
      <xdr:spPr>
        <a:xfrm>
          <a:off x="15640050" y="2562225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66,400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209550</xdr:colOff>
      <xdr:row>10</xdr:row>
      <xdr:rowOff>323850</xdr:rowOff>
    </xdr:from>
    <xdr:ext cx="978765" cy="495520"/>
    <xdr:sp macro="" textlink="">
      <xdr:nvSpPr>
        <xdr:cNvPr id="25" name="สี่เหลี่ยมผืนผ้า 24"/>
        <xdr:cNvSpPr/>
      </xdr:nvSpPr>
      <xdr:spPr>
        <a:xfrm>
          <a:off x="17354550" y="2560320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80,000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831396</xdr:colOff>
      <xdr:row>10</xdr:row>
      <xdr:rowOff>792844</xdr:rowOff>
    </xdr:from>
    <xdr:to>
      <xdr:col>11</xdr:col>
      <xdr:colOff>796018</xdr:colOff>
      <xdr:row>10</xdr:row>
      <xdr:rowOff>792844</xdr:rowOff>
    </xdr:to>
    <xdr:cxnSp macro="">
      <xdr:nvCxnSpPr>
        <xdr:cNvPr id="14" name="ลูกศรเชื่อมต่อแบบตรง 13"/>
        <xdr:cNvCxnSpPr/>
      </xdr:nvCxnSpPr>
      <xdr:spPr>
        <a:xfrm>
          <a:off x="17119146" y="26110294"/>
          <a:ext cx="167912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114300</xdr:colOff>
      <xdr:row>11</xdr:row>
      <xdr:rowOff>323850</xdr:rowOff>
    </xdr:from>
    <xdr:ext cx="978765" cy="495520"/>
    <xdr:sp macro="" textlink="">
      <xdr:nvSpPr>
        <xdr:cNvPr id="26" name="สี่เหลี่ยมผืนผ้า 25"/>
        <xdr:cNvSpPr/>
      </xdr:nvSpPr>
      <xdr:spPr>
        <a:xfrm>
          <a:off x="15544800" y="2985135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30,000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57150</xdr:colOff>
      <xdr:row>12</xdr:row>
      <xdr:rowOff>304800</xdr:rowOff>
    </xdr:from>
    <xdr:ext cx="978765" cy="495520"/>
    <xdr:sp macro="" textlink="">
      <xdr:nvSpPr>
        <xdr:cNvPr id="27" name="สี่เหลี่ยมผืนผ้า 26"/>
        <xdr:cNvSpPr/>
      </xdr:nvSpPr>
      <xdr:spPr>
        <a:xfrm>
          <a:off x="15773400" y="3396615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65,170 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7</xdr:col>
      <xdr:colOff>2324100</xdr:colOff>
      <xdr:row>12</xdr:row>
      <xdr:rowOff>1013915</xdr:rowOff>
    </xdr:from>
    <xdr:to>
      <xdr:col>8</xdr:col>
      <xdr:colOff>819150</xdr:colOff>
      <xdr:row>12</xdr:row>
      <xdr:rowOff>1013915</xdr:rowOff>
    </xdr:to>
    <xdr:cxnSp macro="">
      <xdr:nvCxnSpPr>
        <xdr:cNvPr id="18" name="ลูกศรเชื่อมต่อแบบตรง 17"/>
        <xdr:cNvCxnSpPr/>
      </xdr:nvCxnSpPr>
      <xdr:spPr>
        <a:xfrm>
          <a:off x="15697200" y="34675265"/>
          <a:ext cx="83820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2317296</xdr:colOff>
      <xdr:row>10</xdr:row>
      <xdr:rowOff>792844</xdr:rowOff>
    </xdr:from>
    <xdr:to>
      <xdr:col>9</xdr:col>
      <xdr:colOff>796018</xdr:colOff>
      <xdr:row>10</xdr:row>
      <xdr:rowOff>792844</xdr:rowOff>
    </xdr:to>
    <xdr:cxnSp macro="">
      <xdr:nvCxnSpPr>
        <xdr:cNvPr id="29" name="ลูกศรเชื่อมต่อแบบตรง 28"/>
        <xdr:cNvCxnSpPr/>
      </xdr:nvCxnSpPr>
      <xdr:spPr>
        <a:xfrm>
          <a:off x="15404646" y="26110294"/>
          <a:ext cx="167912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391055</xdr:colOff>
      <xdr:row>4</xdr:row>
      <xdr:rowOff>194468</xdr:rowOff>
    </xdr:from>
    <xdr:ext cx="1117070" cy="461921"/>
    <xdr:sp macro="" textlink="">
      <xdr:nvSpPr>
        <xdr:cNvPr id="2" name="สี่เหลี่ยมผืนผ้า 1"/>
        <xdr:cNvSpPr/>
      </xdr:nvSpPr>
      <xdr:spPr>
        <a:xfrm>
          <a:off x="16107305" y="2709068"/>
          <a:ext cx="1117070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75,000</a:t>
          </a:r>
        </a:p>
      </xdr:txBody>
    </xdr:sp>
    <xdr:clientData/>
  </xdr:oneCellAnchor>
  <xdr:twoCellAnchor>
    <xdr:from>
      <xdr:col>9</xdr:col>
      <xdr:colOff>622149</xdr:colOff>
      <xdr:row>4</xdr:row>
      <xdr:rowOff>685215</xdr:rowOff>
    </xdr:from>
    <xdr:to>
      <xdr:col>11</xdr:col>
      <xdr:colOff>3704</xdr:colOff>
      <xdr:row>4</xdr:row>
      <xdr:rowOff>685215</xdr:rowOff>
    </xdr:to>
    <xdr:cxnSp macro="">
      <xdr:nvCxnSpPr>
        <xdr:cNvPr id="3" name="ลูกศรเชื่อมต่อแบบตรง 2"/>
        <xdr:cNvCxnSpPr/>
      </xdr:nvCxnSpPr>
      <xdr:spPr>
        <a:xfrm>
          <a:off x="16338399" y="3199815"/>
          <a:ext cx="63885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556419</xdr:colOff>
      <xdr:row>6</xdr:row>
      <xdr:rowOff>167705</xdr:rowOff>
    </xdr:from>
    <xdr:ext cx="792956" cy="461921"/>
    <xdr:sp macro="" textlink="">
      <xdr:nvSpPr>
        <xdr:cNvPr id="5" name="สี่เหลี่ยมผืนผ้า 4"/>
        <xdr:cNvSpPr/>
      </xdr:nvSpPr>
      <xdr:spPr>
        <a:xfrm>
          <a:off x="15396369" y="10245155"/>
          <a:ext cx="792956" cy="4619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49,900</a:t>
          </a:r>
        </a:p>
      </xdr:txBody>
    </xdr:sp>
    <xdr:clientData/>
  </xdr:oneCellAnchor>
  <xdr:twoCellAnchor>
    <xdr:from>
      <xdr:col>11</xdr:col>
      <xdr:colOff>19843</xdr:colOff>
      <xdr:row>6</xdr:row>
      <xdr:rowOff>563202</xdr:rowOff>
    </xdr:from>
    <xdr:to>
      <xdr:col>12</xdr:col>
      <xdr:colOff>24606</xdr:colOff>
      <xdr:row>6</xdr:row>
      <xdr:rowOff>563202</xdr:rowOff>
    </xdr:to>
    <xdr:cxnSp macro="">
      <xdr:nvCxnSpPr>
        <xdr:cNvPr id="6" name="ลูกศรเชื่อมต่อแบบตรง 5"/>
        <xdr:cNvCxnSpPr/>
      </xdr:nvCxnSpPr>
      <xdr:spPr>
        <a:xfrm>
          <a:off x="14593093" y="7818077"/>
          <a:ext cx="56038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285751</xdr:colOff>
      <xdr:row>7</xdr:row>
      <xdr:rowOff>152399</xdr:rowOff>
    </xdr:from>
    <xdr:ext cx="952500" cy="461921"/>
    <xdr:sp macro="" textlink="">
      <xdr:nvSpPr>
        <xdr:cNvPr id="7" name="สี่เหลี่ยมผืนผ้า 6"/>
        <xdr:cNvSpPr/>
      </xdr:nvSpPr>
      <xdr:spPr>
        <a:xfrm>
          <a:off x="15125701" y="15430499"/>
          <a:ext cx="952500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158,100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203466</xdr:colOff>
      <xdr:row>9</xdr:row>
      <xdr:rowOff>224493</xdr:rowOff>
    </xdr:from>
    <xdr:ext cx="895084" cy="461921"/>
    <xdr:sp macro="" textlink="">
      <xdr:nvSpPr>
        <xdr:cNvPr id="9" name="สี่เหลี่ยมผืนผ้า 8"/>
        <xdr:cNvSpPr/>
      </xdr:nvSpPr>
      <xdr:spPr>
        <a:xfrm>
          <a:off x="13786116" y="22970193"/>
          <a:ext cx="895084" cy="461921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34,440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0</xdr:colOff>
      <xdr:row>9</xdr:row>
      <xdr:rowOff>621858</xdr:rowOff>
    </xdr:from>
    <xdr:to>
      <xdr:col>9</xdr:col>
      <xdr:colOff>557893</xdr:colOff>
      <xdr:row>9</xdr:row>
      <xdr:rowOff>621858</xdr:rowOff>
    </xdr:to>
    <xdr:cxnSp macro="">
      <xdr:nvCxnSpPr>
        <xdr:cNvPr id="10" name="ลูกศรเชื่อมต่อแบบตรง 9"/>
        <xdr:cNvCxnSpPr/>
      </xdr:nvCxnSpPr>
      <xdr:spPr>
        <a:xfrm>
          <a:off x="12886765" y="19279652"/>
          <a:ext cx="111818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506017</xdr:colOff>
      <xdr:row>13</xdr:row>
      <xdr:rowOff>143328</xdr:rowOff>
    </xdr:from>
    <xdr:ext cx="893758" cy="461921"/>
    <xdr:sp macro="" textlink="">
      <xdr:nvSpPr>
        <xdr:cNvPr id="17" name="สี่เหลี่ยมผืนผ้า 16"/>
        <xdr:cNvSpPr/>
      </xdr:nvSpPr>
      <xdr:spPr>
        <a:xfrm>
          <a:off x="14126767" y="42072378"/>
          <a:ext cx="893758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170,000</a:t>
          </a:r>
        </a:p>
      </xdr:txBody>
    </xdr:sp>
    <xdr:clientData/>
  </xdr:oneCellAnchor>
  <xdr:twoCellAnchor>
    <xdr:from>
      <xdr:col>9</xdr:col>
      <xdr:colOff>49552</xdr:colOff>
      <xdr:row>13</xdr:row>
      <xdr:rowOff>526125</xdr:rowOff>
    </xdr:from>
    <xdr:to>
      <xdr:col>10</xdr:col>
      <xdr:colOff>6803</xdr:colOff>
      <xdr:row>13</xdr:row>
      <xdr:rowOff>526125</xdr:rowOff>
    </xdr:to>
    <xdr:cxnSp macro="">
      <xdr:nvCxnSpPr>
        <xdr:cNvPr id="18" name="ลูกศรเชื่อมต่อแบบตรง 17"/>
        <xdr:cNvCxnSpPr/>
      </xdr:nvCxnSpPr>
      <xdr:spPr>
        <a:xfrm>
          <a:off x="9717427" y="15829625"/>
          <a:ext cx="639876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457696</xdr:colOff>
      <xdr:row>14</xdr:row>
      <xdr:rowOff>73479</xdr:rowOff>
    </xdr:from>
    <xdr:ext cx="1007340" cy="461921"/>
    <xdr:sp macro="" textlink="">
      <xdr:nvSpPr>
        <xdr:cNvPr id="19" name="สี่เหลี่ยมผืนผ้า 18"/>
        <xdr:cNvSpPr/>
      </xdr:nvSpPr>
      <xdr:spPr>
        <a:xfrm>
          <a:off x="14668996" y="50365479"/>
          <a:ext cx="1007340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170,000</a:t>
          </a:r>
        </a:p>
      </xdr:txBody>
    </xdr:sp>
    <xdr:clientData/>
  </xdr:oneCellAnchor>
  <xdr:twoCellAnchor>
    <xdr:from>
      <xdr:col>9</xdr:col>
      <xdr:colOff>666750</xdr:colOff>
      <xdr:row>14</xdr:row>
      <xdr:rowOff>503901</xdr:rowOff>
    </xdr:from>
    <xdr:to>
      <xdr:col>11</xdr:col>
      <xdr:colOff>16328</xdr:colOff>
      <xdr:row>14</xdr:row>
      <xdr:rowOff>503901</xdr:rowOff>
    </xdr:to>
    <xdr:cxnSp macro="">
      <xdr:nvCxnSpPr>
        <xdr:cNvPr id="20" name="ลูกศรเชื่อมต่อแบบตรง 19"/>
        <xdr:cNvCxnSpPr/>
      </xdr:nvCxnSpPr>
      <xdr:spPr>
        <a:xfrm>
          <a:off x="11703844" y="18553776"/>
          <a:ext cx="730703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99193</xdr:colOff>
      <xdr:row>10</xdr:row>
      <xdr:rowOff>474133</xdr:rowOff>
    </xdr:from>
    <xdr:ext cx="895084" cy="461921"/>
    <xdr:sp macro="" textlink="">
      <xdr:nvSpPr>
        <xdr:cNvPr id="16" name="สี่เหลี่ยมผืนผ้า 15"/>
        <xdr:cNvSpPr/>
      </xdr:nvSpPr>
      <xdr:spPr>
        <a:xfrm>
          <a:off x="13681843" y="28420483"/>
          <a:ext cx="895084" cy="461921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20,110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57150</xdr:colOff>
      <xdr:row>10</xdr:row>
      <xdr:rowOff>971078</xdr:rowOff>
    </xdr:from>
    <xdr:to>
      <xdr:col>9</xdr:col>
      <xdr:colOff>599621</xdr:colOff>
      <xdr:row>10</xdr:row>
      <xdr:rowOff>971078</xdr:rowOff>
    </xdr:to>
    <xdr:cxnSp macro="">
      <xdr:nvCxnSpPr>
        <xdr:cNvPr id="21" name="ลูกศรเชื่อมต่อแบบตรง 20"/>
        <xdr:cNvCxnSpPr/>
      </xdr:nvCxnSpPr>
      <xdr:spPr>
        <a:xfrm>
          <a:off x="15144750" y="25983728"/>
          <a:ext cx="1171121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130024</xdr:colOff>
      <xdr:row>11</xdr:row>
      <xdr:rowOff>278190</xdr:rowOff>
    </xdr:from>
    <xdr:ext cx="895084" cy="461921"/>
    <xdr:sp macro="" textlink="">
      <xdr:nvSpPr>
        <xdr:cNvPr id="22" name="สี่เหลี่ยมผืนผ้า 21"/>
        <xdr:cNvSpPr/>
      </xdr:nvSpPr>
      <xdr:spPr>
        <a:xfrm>
          <a:off x="14893774" y="32591753"/>
          <a:ext cx="895084" cy="461921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31,440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69509</xdr:colOff>
      <xdr:row>11</xdr:row>
      <xdr:rowOff>679886</xdr:rowOff>
    </xdr:from>
    <xdr:to>
      <xdr:col>11</xdr:col>
      <xdr:colOff>646339</xdr:colOff>
      <xdr:row>11</xdr:row>
      <xdr:rowOff>679886</xdr:rowOff>
    </xdr:to>
    <xdr:cxnSp macro="">
      <xdr:nvCxnSpPr>
        <xdr:cNvPr id="23" name="ลูกศรเชื่อมต่อแบบตรง 22"/>
        <xdr:cNvCxnSpPr/>
      </xdr:nvCxnSpPr>
      <xdr:spPr>
        <a:xfrm>
          <a:off x="11581152" y="16518600"/>
          <a:ext cx="125718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149754</xdr:colOff>
      <xdr:row>12</xdr:row>
      <xdr:rowOff>245872</xdr:rowOff>
    </xdr:from>
    <xdr:ext cx="895084" cy="461921"/>
    <xdr:sp macro="" textlink="">
      <xdr:nvSpPr>
        <xdr:cNvPr id="24" name="สี่เหลี่ยมผืนผ้า 23"/>
        <xdr:cNvSpPr/>
      </xdr:nvSpPr>
      <xdr:spPr>
        <a:xfrm>
          <a:off x="14913504" y="37702935"/>
          <a:ext cx="895084" cy="461921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14,010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79714</xdr:colOff>
      <xdr:row>12</xdr:row>
      <xdr:rowOff>647568</xdr:rowOff>
    </xdr:from>
    <xdr:to>
      <xdr:col>11</xdr:col>
      <xdr:colOff>656544</xdr:colOff>
      <xdr:row>12</xdr:row>
      <xdr:rowOff>647568</xdr:rowOff>
    </xdr:to>
    <xdr:cxnSp macro="">
      <xdr:nvCxnSpPr>
        <xdr:cNvPr id="25" name="ลูกศรเชื่อมต่อแบบตรง 24"/>
        <xdr:cNvCxnSpPr/>
      </xdr:nvCxnSpPr>
      <xdr:spPr>
        <a:xfrm>
          <a:off x="11628777" y="19983318"/>
          <a:ext cx="126739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621433</xdr:colOff>
      <xdr:row>15</xdr:row>
      <xdr:rowOff>161924</xdr:rowOff>
    </xdr:from>
    <xdr:ext cx="688253" cy="461921"/>
    <xdr:sp macro="" textlink="">
      <xdr:nvSpPr>
        <xdr:cNvPr id="26" name="สี่เหลี่ยมผืนผ้า 25"/>
        <xdr:cNvSpPr/>
      </xdr:nvSpPr>
      <xdr:spPr>
        <a:xfrm>
          <a:off x="14242183" y="51158774"/>
          <a:ext cx="688253" cy="4619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9,000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590550</xdr:colOff>
      <xdr:row>15</xdr:row>
      <xdr:rowOff>725697</xdr:rowOff>
    </xdr:from>
    <xdr:to>
      <xdr:col>9</xdr:col>
      <xdr:colOff>625928</xdr:colOff>
      <xdr:row>15</xdr:row>
      <xdr:rowOff>725697</xdr:rowOff>
    </xdr:to>
    <xdr:cxnSp macro="">
      <xdr:nvCxnSpPr>
        <xdr:cNvPr id="27" name="ลูกศรเชื่อมต่อแบบตรง 26"/>
        <xdr:cNvCxnSpPr/>
      </xdr:nvCxnSpPr>
      <xdr:spPr>
        <a:xfrm>
          <a:off x="14211300" y="51722547"/>
          <a:ext cx="66402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507135</xdr:colOff>
      <xdr:row>16</xdr:row>
      <xdr:rowOff>414333</xdr:rowOff>
    </xdr:from>
    <xdr:ext cx="978765" cy="461921"/>
    <xdr:sp macro="" textlink="">
      <xdr:nvSpPr>
        <xdr:cNvPr id="28" name="สี่เหลี่ยมผืนผ้า 27"/>
        <xdr:cNvSpPr/>
      </xdr:nvSpPr>
      <xdr:spPr>
        <a:xfrm>
          <a:off x="14127885" y="54135333"/>
          <a:ext cx="978765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91,000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0</xdr:colOff>
      <xdr:row>16</xdr:row>
      <xdr:rowOff>930480</xdr:rowOff>
    </xdr:from>
    <xdr:to>
      <xdr:col>10</xdr:col>
      <xdr:colOff>16328</xdr:colOff>
      <xdr:row>16</xdr:row>
      <xdr:rowOff>930480</xdr:rowOff>
    </xdr:to>
    <xdr:cxnSp macro="">
      <xdr:nvCxnSpPr>
        <xdr:cNvPr id="29" name="ลูกศรเชื่อมต่อแบบตรง 28"/>
        <xdr:cNvCxnSpPr/>
      </xdr:nvCxnSpPr>
      <xdr:spPr>
        <a:xfrm>
          <a:off x="14249400" y="54651480"/>
          <a:ext cx="64497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89093</xdr:colOff>
      <xdr:row>18</xdr:row>
      <xdr:rowOff>119591</xdr:rowOff>
    </xdr:from>
    <xdr:ext cx="1015807" cy="461921"/>
    <xdr:sp macro="" textlink="">
      <xdr:nvSpPr>
        <xdr:cNvPr id="30" name="สี่เหลี่ยมผืนผ้า 29"/>
        <xdr:cNvSpPr/>
      </xdr:nvSpPr>
      <xdr:spPr>
        <a:xfrm>
          <a:off x="13709843" y="60622391"/>
          <a:ext cx="1015807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176,420 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10583</xdr:colOff>
      <xdr:row>18</xdr:row>
      <xdr:rowOff>476250</xdr:rowOff>
    </xdr:from>
    <xdr:to>
      <xdr:col>10</xdr:col>
      <xdr:colOff>0</xdr:colOff>
      <xdr:row>18</xdr:row>
      <xdr:rowOff>476250</xdr:rowOff>
    </xdr:to>
    <xdr:cxnSp macro="">
      <xdr:nvCxnSpPr>
        <xdr:cNvPr id="31" name="ลูกศรเชื่อมต่อแบบตรง 30"/>
        <xdr:cNvCxnSpPr/>
      </xdr:nvCxnSpPr>
      <xdr:spPr>
        <a:xfrm>
          <a:off x="11421533" y="1800225"/>
          <a:ext cx="111336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108295</xdr:colOff>
      <xdr:row>19</xdr:row>
      <xdr:rowOff>361345</xdr:rowOff>
    </xdr:from>
    <xdr:ext cx="904076" cy="461921"/>
    <xdr:sp macro="" textlink="">
      <xdr:nvSpPr>
        <xdr:cNvPr id="32" name="สี่เหลี่ยมผืนผ้า 31"/>
        <xdr:cNvSpPr/>
      </xdr:nvSpPr>
      <xdr:spPr>
        <a:xfrm>
          <a:off x="14567245" y="67817395"/>
          <a:ext cx="904076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73,320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23284</xdr:colOff>
      <xdr:row>19</xdr:row>
      <xdr:rowOff>778933</xdr:rowOff>
    </xdr:from>
    <xdr:to>
      <xdr:col>11</xdr:col>
      <xdr:colOff>50800</xdr:colOff>
      <xdr:row>19</xdr:row>
      <xdr:rowOff>778933</xdr:rowOff>
    </xdr:to>
    <xdr:cxnSp macro="">
      <xdr:nvCxnSpPr>
        <xdr:cNvPr id="33" name="ลูกศรเชื่อมต่อแบบตรง 32"/>
        <xdr:cNvCxnSpPr/>
      </xdr:nvCxnSpPr>
      <xdr:spPr>
        <a:xfrm>
          <a:off x="14482234" y="68234983"/>
          <a:ext cx="1284816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247649</xdr:colOff>
      <xdr:row>21</xdr:row>
      <xdr:rowOff>119361</xdr:rowOff>
    </xdr:from>
    <xdr:ext cx="965749" cy="461921"/>
    <xdr:sp macro="" textlink="">
      <xdr:nvSpPr>
        <xdr:cNvPr id="34" name="สี่เหลี่ยมผืนผ้า 33"/>
        <xdr:cNvSpPr/>
      </xdr:nvSpPr>
      <xdr:spPr>
        <a:xfrm>
          <a:off x="15335249" y="73176111"/>
          <a:ext cx="965749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44,800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11</xdr:col>
      <xdr:colOff>7559</xdr:colOff>
      <xdr:row>21</xdr:row>
      <xdr:rowOff>595080</xdr:rowOff>
    </xdr:from>
    <xdr:to>
      <xdr:col>12</xdr:col>
      <xdr:colOff>1211</xdr:colOff>
      <xdr:row>21</xdr:row>
      <xdr:rowOff>595080</xdr:rowOff>
    </xdr:to>
    <xdr:cxnSp macro="">
      <xdr:nvCxnSpPr>
        <xdr:cNvPr id="35" name="ลูกศรเชื่อมต่อแบบตรง 34"/>
        <xdr:cNvCxnSpPr/>
      </xdr:nvCxnSpPr>
      <xdr:spPr>
        <a:xfrm>
          <a:off x="14417523" y="57323259"/>
          <a:ext cx="55154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32657</xdr:colOff>
      <xdr:row>23</xdr:row>
      <xdr:rowOff>355729</xdr:rowOff>
    </xdr:from>
    <xdr:ext cx="1066800" cy="461921"/>
    <xdr:sp macro="" textlink="">
      <xdr:nvSpPr>
        <xdr:cNvPr id="36" name="สี่เหลี่ยมผืนผ้า 35"/>
        <xdr:cNvSpPr/>
      </xdr:nvSpPr>
      <xdr:spPr>
        <a:xfrm>
          <a:off x="15082157" y="70650229"/>
          <a:ext cx="1066800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60,501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9826</xdr:colOff>
      <xdr:row>23</xdr:row>
      <xdr:rowOff>777608</xdr:rowOff>
    </xdr:from>
    <xdr:to>
      <xdr:col>9</xdr:col>
      <xdr:colOff>534759</xdr:colOff>
      <xdr:row>23</xdr:row>
      <xdr:rowOff>777608</xdr:rowOff>
    </xdr:to>
    <xdr:cxnSp macro="">
      <xdr:nvCxnSpPr>
        <xdr:cNvPr id="37" name="ลูกศรเชื่อมต่อแบบตรง 36"/>
        <xdr:cNvCxnSpPr/>
      </xdr:nvCxnSpPr>
      <xdr:spPr>
        <a:xfrm>
          <a:off x="13821076" y="81209429"/>
          <a:ext cx="115086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62886</xdr:colOff>
      <xdr:row>24</xdr:row>
      <xdr:rowOff>370813</xdr:rowOff>
    </xdr:from>
    <xdr:ext cx="945959" cy="461921"/>
    <xdr:sp macro="" textlink="">
      <xdr:nvSpPr>
        <xdr:cNvPr id="38" name="สี่เหลี่ยมผืนผ้า 37"/>
        <xdr:cNvSpPr/>
      </xdr:nvSpPr>
      <xdr:spPr>
        <a:xfrm>
          <a:off x="15741036" y="75865963"/>
          <a:ext cx="945959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206,456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0</xdr:colOff>
      <xdr:row>24</xdr:row>
      <xdr:rowOff>852487</xdr:rowOff>
    </xdr:from>
    <xdr:to>
      <xdr:col>11</xdr:col>
      <xdr:colOff>544286</xdr:colOff>
      <xdr:row>24</xdr:row>
      <xdr:rowOff>852487</xdr:rowOff>
    </xdr:to>
    <xdr:cxnSp macro="">
      <xdr:nvCxnSpPr>
        <xdr:cNvPr id="39" name="ลูกศรเชื่อมต่อแบบตรง 38"/>
        <xdr:cNvCxnSpPr/>
      </xdr:nvCxnSpPr>
      <xdr:spPr>
        <a:xfrm>
          <a:off x="15049500" y="76347637"/>
          <a:ext cx="2430236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8360</xdr:colOff>
      <xdr:row>27</xdr:row>
      <xdr:rowOff>180695</xdr:rowOff>
    </xdr:from>
    <xdr:ext cx="966794" cy="461921"/>
    <xdr:sp macro="" textlink="">
      <xdr:nvSpPr>
        <xdr:cNvPr id="40" name="สี่เหลี่ยมผืนผ้า 39"/>
        <xdr:cNvSpPr/>
      </xdr:nvSpPr>
      <xdr:spPr>
        <a:xfrm>
          <a:off x="15762710" y="84857945"/>
          <a:ext cx="966794" cy="46192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2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42,400</a:t>
          </a:r>
          <a:endParaRPr lang="en-US" sz="22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19050</xdr:colOff>
      <xdr:row>27</xdr:row>
      <xdr:rowOff>686696</xdr:rowOff>
    </xdr:from>
    <xdr:to>
      <xdr:col>11</xdr:col>
      <xdr:colOff>609600</xdr:colOff>
      <xdr:row>27</xdr:row>
      <xdr:rowOff>686696</xdr:rowOff>
    </xdr:to>
    <xdr:cxnSp macro="">
      <xdr:nvCxnSpPr>
        <xdr:cNvPr id="41" name="ลูกศรเชื่อมต่อแบบตรง 40"/>
        <xdr:cNvCxnSpPr/>
      </xdr:nvCxnSpPr>
      <xdr:spPr>
        <a:xfrm>
          <a:off x="15106650" y="85363946"/>
          <a:ext cx="247650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626268</xdr:colOff>
      <xdr:row>7</xdr:row>
      <xdr:rowOff>649496</xdr:rowOff>
    </xdr:from>
    <xdr:to>
      <xdr:col>12</xdr:col>
      <xdr:colOff>0</xdr:colOff>
      <xdr:row>7</xdr:row>
      <xdr:rowOff>649496</xdr:rowOff>
    </xdr:to>
    <xdr:cxnSp macro="">
      <xdr:nvCxnSpPr>
        <xdr:cNvPr id="8" name="ลูกศรเชื่อมต่อแบบตรง 7"/>
        <xdr:cNvCxnSpPr/>
      </xdr:nvCxnSpPr>
      <xdr:spPr>
        <a:xfrm>
          <a:off x="15466218" y="15927596"/>
          <a:ext cx="63103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37606</xdr:colOff>
      <xdr:row>4</xdr:row>
      <xdr:rowOff>393226</xdr:rowOff>
    </xdr:from>
    <xdr:ext cx="1200644" cy="495520"/>
    <xdr:sp macro="" textlink="">
      <xdr:nvSpPr>
        <xdr:cNvPr id="16" name="สี่เหลี่ยมผืนผ้า 15"/>
        <xdr:cNvSpPr/>
      </xdr:nvSpPr>
      <xdr:spPr>
        <a:xfrm>
          <a:off x="14488817" y="3101898"/>
          <a:ext cx="1200644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90,000</a:t>
          </a:r>
        </a:p>
      </xdr:txBody>
    </xdr:sp>
    <xdr:clientData/>
  </xdr:oneCellAnchor>
  <xdr:twoCellAnchor>
    <xdr:from>
      <xdr:col>8</xdr:col>
      <xdr:colOff>31750</xdr:colOff>
      <xdr:row>4</xdr:row>
      <xdr:rowOff>821268</xdr:rowOff>
    </xdr:from>
    <xdr:to>
      <xdr:col>9</xdr:col>
      <xdr:colOff>661457</xdr:colOff>
      <xdr:row>4</xdr:row>
      <xdr:rowOff>821268</xdr:rowOff>
    </xdr:to>
    <xdr:cxnSp macro="">
      <xdr:nvCxnSpPr>
        <xdr:cNvPr id="17" name="ลูกศรเชื่อมต่อแบบตรง 16"/>
        <xdr:cNvCxnSpPr/>
      </xdr:nvCxnSpPr>
      <xdr:spPr>
        <a:xfrm>
          <a:off x="14490700" y="3564468"/>
          <a:ext cx="129645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78016</xdr:colOff>
      <xdr:row>6</xdr:row>
      <xdr:rowOff>351104</xdr:rowOff>
    </xdr:from>
    <xdr:ext cx="1141184" cy="495520"/>
    <xdr:sp macro="" textlink="">
      <xdr:nvSpPr>
        <xdr:cNvPr id="19" name="สี่เหลี่ยมผืนผ้า 18"/>
        <xdr:cNvSpPr/>
      </xdr:nvSpPr>
      <xdr:spPr>
        <a:xfrm>
          <a:off x="14529227" y="13090792"/>
          <a:ext cx="1141184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80,000</a:t>
          </a:r>
        </a:p>
      </xdr:txBody>
    </xdr:sp>
    <xdr:clientData/>
  </xdr:oneCellAnchor>
  <xdr:twoCellAnchor>
    <xdr:from>
      <xdr:col>8</xdr:col>
      <xdr:colOff>14883</xdr:colOff>
      <xdr:row>6</xdr:row>
      <xdr:rowOff>876378</xdr:rowOff>
    </xdr:from>
    <xdr:to>
      <xdr:col>9</xdr:col>
      <xdr:colOff>595314</xdr:colOff>
      <xdr:row>6</xdr:row>
      <xdr:rowOff>876378</xdr:rowOff>
    </xdr:to>
    <xdr:cxnSp macro="">
      <xdr:nvCxnSpPr>
        <xdr:cNvPr id="20" name="ลูกศรเชื่อมต่อแบบตรง 19"/>
        <xdr:cNvCxnSpPr/>
      </xdr:nvCxnSpPr>
      <xdr:spPr>
        <a:xfrm>
          <a:off x="14466094" y="13616066"/>
          <a:ext cx="123527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307065</xdr:colOff>
      <xdr:row>8</xdr:row>
      <xdr:rowOff>333039</xdr:rowOff>
    </xdr:from>
    <xdr:ext cx="1002621" cy="495520"/>
    <xdr:sp macro="" textlink="">
      <xdr:nvSpPr>
        <xdr:cNvPr id="23" name="สี่เหลี่ยมผืนผ้า 22"/>
        <xdr:cNvSpPr/>
      </xdr:nvSpPr>
      <xdr:spPr>
        <a:xfrm>
          <a:off x="14758276" y="19889055"/>
          <a:ext cx="1002621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40,000</a:t>
          </a:r>
        </a:p>
      </xdr:txBody>
    </xdr:sp>
    <xdr:clientData/>
  </xdr:oneCellAnchor>
  <xdr:oneCellAnchor>
    <xdr:from>
      <xdr:col>10</xdr:col>
      <xdr:colOff>184270</xdr:colOff>
      <xdr:row>8</xdr:row>
      <xdr:rowOff>377626</xdr:rowOff>
    </xdr:from>
    <xdr:ext cx="1051003" cy="495520"/>
    <xdr:sp macro="" textlink="">
      <xdr:nvSpPr>
        <xdr:cNvPr id="25" name="สี่เหลี่ยมผืนผ้า 24"/>
        <xdr:cNvSpPr/>
      </xdr:nvSpPr>
      <xdr:spPr>
        <a:xfrm>
          <a:off x="15945168" y="19933642"/>
          <a:ext cx="1051003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60,000</a:t>
          </a:r>
        </a:p>
      </xdr:txBody>
    </xdr:sp>
    <xdr:clientData/>
  </xdr:oneCellAnchor>
  <xdr:oneCellAnchor>
    <xdr:from>
      <xdr:col>8</xdr:col>
      <xdr:colOff>193476</xdr:colOff>
      <xdr:row>9</xdr:row>
      <xdr:rowOff>180247</xdr:rowOff>
    </xdr:from>
    <xdr:ext cx="1036112" cy="495520"/>
    <xdr:sp macro="" textlink="">
      <xdr:nvSpPr>
        <xdr:cNvPr id="27" name="สี่เหลี่ยมผืนผ้า 26"/>
        <xdr:cNvSpPr/>
      </xdr:nvSpPr>
      <xdr:spPr>
        <a:xfrm>
          <a:off x="14644687" y="25213138"/>
          <a:ext cx="1036112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28,000</a:t>
          </a:r>
        </a:p>
      </xdr:txBody>
    </xdr:sp>
    <xdr:clientData/>
  </xdr:oneCellAnchor>
  <xdr:twoCellAnchor>
    <xdr:from>
      <xdr:col>8</xdr:col>
      <xdr:colOff>59200</xdr:colOff>
      <xdr:row>9</xdr:row>
      <xdr:rowOff>725565</xdr:rowOff>
    </xdr:from>
    <xdr:to>
      <xdr:col>9</xdr:col>
      <xdr:colOff>644192</xdr:colOff>
      <xdr:row>9</xdr:row>
      <xdr:rowOff>725565</xdr:rowOff>
    </xdr:to>
    <xdr:cxnSp macro="">
      <xdr:nvCxnSpPr>
        <xdr:cNvPr id="28" name="ลูกศรเชื่อมต่อแบบตรง 27"/>
        <xdr:cNvCxnSpPr/>
      </xdr:nvCxnSpPr>
      <xdr:spPr>
        <a:xfrm>
          <a:off x="14510411" y="25758456"/>
          <a:ext cx="1239836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342305</xdr:colOff>
      <xdr:row>9</xdr:row>
      <xdr:rowOff>205651</xdr:rowOff>
    </xdr:from>
    <xdr:ext cx="908715" cy="495520"/>
    <xdr:sp macro="" textlink="">
      <xdr:nvSpPr>
        <xdr:cNvPr id="29" name="สี่เหลี่ยมผืนผ้า 28"/>
        <xdr:cNvSpPr/>
      </xdr:nvSpPr>
      <xdr:spPr>
        <a:xfrm>
          <a:off x="16103203" y="25238542"/>
          <a:ext cx="908715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28,000</a:t>
          </a:r>
        </a:p>
      </xdr:txBody>
    </xdr:sp>
    <xdr:clientData/>
  </xdr:oneCellAnchor>
  <xdr:twoCellAnchor>
    <xdr:from>
      <xdr:col>10</xdr:col>
      <xdr:colOff>21100</xdr:colOff>
      <xdr:row>9</xdr:row>
      <xdr:rowOff>750969</xdr:rowOff>
    </xdr:from>
    <xdr:to>
      <xdr:col>11</xdr:col>
      <xdr:colOff>641283</xdr:colOff>
      <xdr:row>9</xdr:row>
      <xdr:rowOff>750969</xdr:rowOff>
    </xdr:to>
    <xdr:cxnSp macro="">
      <xdr:nvCxnSpPr>
        <xdr:cNvPr id="30" name="ลูกศรเชื่อมต่อแบบตรง 29"/>
        <xdr:cNvCxnSpPr/>
      </xdr:nvCxnSpPr>
      <xdr:spPr>
        <a:xfrm>
          <a:off x="15781998" y="25783860"/>
          <a:ext cx="127502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193476</xdr:colOff>
      <xdr:row>11</xdr:row>
      <xdr:rowOff>84668</xdr:rowOff>
    </xdr:from>
    <xdr:ext cx="1006678" cy="495520"/>
    <xdr:sp macro="" textlink="">
      <xdr:nvSpPr>
        <xdr:cNvPr id="31" name="สี่เหลี่ยมผืนผ้า 30"/>
        <xdr:cNvSpPr/>
      </xdr:nvSpPr>
      <xdr:spPr>
        <a:xfrm>
          <a:off x="14644687" y="29269863"/>
          <a:ext cx="1006678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22,000</a:t>
          </a:r>
        </a:p>
      </xdr:txBody>
    </xdr:sp>
    <xdr:clientData/>
  </xdr:oneCellAnchor>
  <xdr:twoCellAnchor>
    <xdr:from>
      <xdr:col>8</xdr:col>
      <xdr:colOff>0</xdr:colOff>
      <xdr:row>11</xdr:row>
      <xdr:rowOff>674635</xdr:rowOff>
    </xdr:from>
    <xdr:to>
      <xdr:col>10</xdr:col>
      <xdr:colOff>3439</xdr:colOff>
      <xdr:row>11</xdr:row>
      <xdr:rowOff>674635</xdr:rowOff>
    </xdr:to>
    <xdr:cxnSp macro="">
      <xdr:nvCxnSpPr>
        <xdr:cNvPr id="32" name="ลูกศรเชื่อมต่อแบบตรง 31"/>
        <xdr:cNvCxnSpPr/>
      </xdr:nvCxnSpPr>
      <xdr:spPr>
        <a:xfrm>
          <a:off x="14451211" y="29859830"/>
          <a:ext cx="1313126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193477</xdr:colOff>
      <xdr:row>11</xdr:row>
      <xdr:rowOff>99489</xdr:rowOff>
    </xdr:from>
    <xdr:ext cx="1021493" cy="495520"/>
    <xdr:sp macro="" textlink="">
      <xdr:nvSpPr>
        <xdr:cNvPr id="33" name="สี่เหลี่ยมผืนผ้า 32"/>
        <xdr:cNvSpPr/>
      </xdr:nvSpPr>
      <xdr:spPr>
        <a:xfrm>
          <a:off x="15954375" y="29284684"/>
          <a:ext cx="1021493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22,000</a:t>
          </a:r>
        </a:p>
      </xdr:txBody>
    </xdr:sp>
    <xdr:clientData/>
  </xdr:oneCellAnchor>
  <xdr:twoCellAnchor>
    <xdr:from>
      <xdr:col>10</xdr:col>
      <xdr:colOff>14816</xdr:colOff>
      <xdr:row>11</xdr:row>
      <xdr:rowOff>689456</xdr:rowOff>
    </xdr:from>
    <xdr:to>
      <xdr:col>11</xdr:col>
      <xdr:colOff>654049</xdr:colOff>
      <xdr:row>11</xdr:row>
      <xdr:rowOff>689456</xdr:rowOff>
    </xdr:to>
    <xdr:cxnSp macro="">
      <xdr:nvCxnSpPr>
        <xdr:cNvPr id="34" name="ลูกศรเชื่อมต่อแบบตรง 33"/>
        <xdr:cNvCxnSpPr/>
      </xdr:nvCxnSpPr>
      <xdr:spPr>
        <a:xfrm>
          <a:off x="15775714" y="29874651"/>
          <a:ext cx="129407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59531</xdr:colOff>
      <xdr:row>12</xdr:row>
      <xdr:rowOff>367375</xdr:rowOff>
    </xdr:from>
    <xdr:ext cx="1157423" cy="495520"/>
    <xdr:sp macro="" textlink="">
      <xdr:nvSpPr>
        <xdr:cNvPr id="35" name="สี่เหลี่ยมผืนผ้า 34"/>
        <xdr:cNvSpPr/>
      </xdr:nvSpPr>
      <xdr:spPr>
        <a:xfrm>
          <a:off x="15820429" y="33719758"/>
          <a:ext cx="1157423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30,000</a:t>
          </a:r>
        </a:p>
      </xdr:txBody>
    </xdr:sp>
    <xdr:clientData/>
  </xdr:oneCellAnchor>
  <xdr:twoCellAnchor>
    <xdr:from>
      <xdr:col>9</xdr:col>
      <xdr:colOff>641878</xdr:colOff>
      <xdr:row>12</xdr:row>
      <xdr:rowOff>808514</xdr:rowOff>
    </xdr:from>
    <xdr:to>
      <xdr:col>11</xdr:col>
      <xdr:colOff>597693</xdr:colOff>
      <xdr:row>12</xdr:row>
      <xdr:rowOff>808514</xdr:rowOff>
    </xdr:to>
    <xdr:cxnSp macro="">
      <xdr:nvCxnSpPr>
        <xdr:cNvPr id="36" name="ลูกศรเชื่อมต่อแบบตรง 35"/>
        <xdr:cNvCxnSpPr/>
      </xdr:nvCxnSpPr>
      <xdr:spPr>
        <a:xfrm>
          <a:off x="15747933" y="34160897"/>
          <a:ext cx="126550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246294</xdr:colOff>
      <xdr:row>13</xdr:row>
      <xdr:rowOff>205914</xdr:rowOff>
    </xdr:from>
    <xdr:ext cx="935130" cy="495520"/>
    <xdr:sp macro="" textlink="">
      <xdr:nvSpPr>
        <xdr:cNvPr id="37" name="สี่เหลี่ยมผืนผ้า 36"/>
        <xdr:cNvSpPr/>
      </xdr:nvSpPr>
      <xdr:spPr>
        <a:xfrm>
          <a:off x="14697505" y="36698570"/>
          <a:ext cx="935130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50,000</a:t>
          </a:r>
        </a:p>
      </xdr:txBody>
    </xdr:sp>
    <xdr:clientData/>
  </xdr:oneCellAnchor>
  <xdr:oneCellAnchor>
    <xdr:from>
      <xdr:col>8</xdr:col>
      <xdr:colOff>240613</xdr:colOff>
      <xdr:row>15</xdr:row>
      <xdr:rowOff>190514</xdr:rowOff>
    </xdr:from>
    <xdr:ext cx="935130" cy="495520"/>
    <xdr:sp macro="" textlink="">
      <xdr:nvSpPr>
        <xdr:cNvPr id="39" name="สี่เหลี่ยมผืนผ้า 38"/>
        <xdr:cNvSpPr/>
      </xdr:nvSpPr>
      <xdr:spPr>
        <a:xfrm>
          <a:off x="14691824" y="38885827"/>
          <a:ext cx="935130" cy="4955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120</a:t>
          </a:r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,000</a:t>
          </a:r>
        </a:p>
      </xdr:txBody>
    </xdr:sp>
    <xdr:clientData/>
  </xdr:oneCellAnchor>
  <xdr:twoCellAnchor>
    <xdr:from>
      <xdr:col>8</xdr:col>
      <xdr:colOff>8401</xdr:colOff>
      <xdr:row>15</xdr:row>
      <xdr:rowOff>676752</xdr:rowOff>
    </xdr:from>
    <xdr:to>
      <xdr:col>9</xdr:col>
      <xdr:colOff>639960</xdr:colOff>
      <xdr:row>15</xdr:row>
      <xdr:rowOff>676752</xdr:rowOff>
    </xdr:to>
    <xdr:cxnSp macro="">
      <xdr:nvCxnSpPr>
        <xdr:cNvPr id="40" name="ลูกศรเชื่อมต่อแบบตรง 39"/>
        <xdr:cNvCxnSpPr/>
      </xdr:nvCxnSpPr>
      <xdr:spPr>
        <a:xfrm>
          <a:off x="14459612" y="39372065"/>
          <a:ext cx="1286403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29766</xdr:colOff>
      <xdr:row>8</xdr:row>
      <xdr:rowOff>809896</xdr:rowOff>
    </xdr:from>
    <xdr:to>
      <xdr:col>10</xdr:col>
      <xdr:colOff>29037</xdr:colOff>
      <xdr:row>8</xdr:row>
      <xdr:rowOff>809896</xdr:rowOff>
    </xdr:to>
    <xdr:cxnSp macro="">
      <xdr:nvCxnSpPr>
        <xdr:cNvPr id="24" name="ลูกศรเชื่อมต่อแบบตรง 23"/>
        <xdr:cNvCxnSpPr/>
      </xdr:nvCxnSpPr>
      <xdr:spPr>
        <a:xfrm>
          <a:off x="13796368" y="19309232"/>
          <a:ext cx="130895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86916</xdr:colOff>
      <xdr:row>8</xdr:row>
      <xdr:rowOff>824717</xdr:rowOff>
    </xdr:from>
    <xdr:to>
      <xdr:col>12</xdr:col>
      <xdr:colOff>29038</xdr:colOff>
      <xdr:row>8</xdr:row>
      <xdr:rowOff>824717</xdr:rowOff>
    </xdr:to>
    <xdr:cxnSp macro="">
      <xdr:nvCxnSpPr>
        <xdr:cNvPr id="26" name="ลูกศรเชื่อมต่อแบบตรง 25"/>
        <xdr:cNvCxnSpPr/>
      </xdr:nvCxnSpPr>
      <xdr:spPr>
        <a:xfrm>
          <a:off x="15163205" y="19324053"/>
          <a:ext cx="125181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4620</xdr:colOff>
      <xdr:row>14</xdr:row>
      <xdr:rowOff>188962</xdr:rowOff>
    </xdr:from>
    <xdr:to>
      <xdr:col>9</xdr:col>
      <xdr:colOff>624802</xdr:colOff>
      <xdr:row>14</xdr:row>
      <xdr:rowOff>188962</xdr:rowOff>
    </xdr:to>
    <xdr:cxnSp macro="">
      <xdr:nvCxnSpPr>
        <xdr:cNvPr id="38" name="ลูกศรเชื่อมต่อแบบตรง 37"/>
        <xdr:cNvCxnSpPr/>
      </xdr:nvCxnSpPr>
      <xdr:spPr>
        <a:xfrm>
          <a:off x="14455831" y="37098337"/>
          <a:ext cx="1275026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325207</xdr:colOff>
      <xdr:row>4</xdr:row>
      <xdr:rowOff>90390</xdr:rowOff>
    </xdr:from>
    <xdr:ext cx="959305" cy="495520"/>
    <xdr:sp macro="" textlink="">
      <xdr:nvSpPr>
        <xdr:cNvPr id="12" name="สี่เหลี่ยมผืนผ้า 11"/>
        <xdr:cNvSpPr/>
      </xdr:nvSpPr>
      <xdr:spPr>
        <a:xfrm>
          <a:off x="14079307" y="2833590"/>
          <a:ext cx="95930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235,600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13607</xdr:colOff>
      <xdr:row>4</xdr:row>
      <xdr:rowOff>594179</xdr:rowOff>
    </xdr:from>
    <xdr:to>
      <xdr:col>10</xdr:col>
      <xdr:colOff>0</xdr:colOff>
      <xdr:row>4</xdr:row>
      <xdr:rowOff>594179</xdr:rowOff>
    </xdr:to>
    <xdr:cxnSp macro="">
      <xdr:nvCxnSpPr>
        <xdr:cNvPr id="7" name="ลูกศรเชื่อมต่อแบบตรง 6"/>
        <xdr:cNvCxnSpPr/>
      </xdr:nvCxnSpPr>
      <xdr:spPr>
        <a:xfrm>
          <a:off x="13920107" y="3308804"/>
          <a:ext cx="57376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166687</xdr:colOff>
      <xdr:row>11</xdr:row>
      <xdr:rowOff>149243</xdr:rowOff>
    </xdr:from>
    <xdr:ext cx="726282" cy="324628"/>
    <xdr:sp macro="" textlink="">
      <xdr:nvSpPr>
        <xdr:cNvPr id="39" name="สี่เหลี่ยมผืนผ้า 38"/>
        <xdr:cNvSpPr/>
      </xdr:nvSpPr>
      <xdr:spPr>
        <a:xfrm>
          <a:off x="12968287" y="11550668"/>
          <a:ext cx="726282" cy="324628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590,000</a:t>
          </a:r>
        </a:p>
      </xdr:txBody>
    </xdr:sp>
    <xdr:clientData/>
  </xdr:oneCellAnchor>
  <xdr:oneCellAnchor>
    <xdr:from>
      <xdr:col>9</xdr:col>
      <xdr:colOff>85722</xdr:colOff>
      <xdr:row>32</xdr:row>
      <xdr:rowOff>160865</xdr:rowOff>
    </xdr:from>
    <xdr:ext cx="1228727" cy="495520"/>
    <xdr:sp macro="" textlink="">
      <xdr:nvSpPr>
        <xdr:cNvPr id="41" name="สี่เหลี่ยมผืนผ้า 40"/>
        <xdr:cNvSpPr/>
      </xdr:nvSpPr>
      <xdr:spPr>
        <a:xfrm>
          <a:off x="15020922" y="64340315"/>
          <a:ext cx="1228727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108</a:t>
          </a:r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</a:p>
      </xdr:txBody>
    </xdr:sp>
    <xdr:clientData/>
  </xdr:oneCellAnchor>
  <xdr:twoCellAnchor>
    <xdr:from>
      <xdr:col>8</xdr:col>
      <xdr:colOff>95250</xdr:colOff>
      <xdr:row>32</xdr:row>
      <xdr:rowOff>612848</xdr:rowOff>
    </xdr:from>
    <xdr:to>
      <xdr:col>11</xdr:col>
      <xdr:colOff>558800</xdr:colOff>
      <xdr:row>32</xdr:row>
      <xdr:rowOff>612848</xdr:rowOff>
    </xdr:to>
    <xdr:cxnSp macro="">
      <xdr:nvCxnSpPr>
        <xdr:cNvPr id="42" name="ลูกศรเชื่อมต่อแบบตรง 41"/>
        <xdr:cNvCxnSpPr/>
      </xdr:nvCxnSpPr>
      <xdr:spPr>
        <a:xfrm>
          <a:off x="14439900" y="65744798"/>
          <a:ext cx="223520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214842</xdr:colOff>
      <xdr:row>35</xdr:row>
      <xdr:rowOff>104775</xdr:rowOff>
    </xdr:from>
    <xdr:ext cx="799596" cy="327526"/>
    <xdr:sp macro="" textlink="">
      <xdr:nvSpPr>
        <xdr:cNvPr id="43" name="สี่เหลี่ยมผืนผ้า 42"/>
        <xdr:cNvSpPr/>
      </xdr:nvSpPr>
      <xdr:spPr>
        <a:xfrm>
          <a:off x="12473517" y="31918275"/>
          <a:ext cx="799596" cy="327526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1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27,500</a:t>
          </a:r>
          <a:endParaRPr lang="en-US" sz="1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9525</xdr:colOff>
      <xdr:row>35</xdr:row>
      <xdr:rowOff>667881</xdr:rowOff>
    </xdr:from>
    <xdr:to>
      <xdr:col>11</xdr:col>
      <xdr:colOff>552450</xdr:colOff>
      <xdr:row>35</xdr:row>
      <xdr:rowOff>667881</xdr:rowOff>
    </xdr:to>
    <xdr:cxnSp macro="">
      <xdr:nvCxnSpPr>
        <xdr:cNvPr id="44" name="ลูกศรเชื่อมต่อแบบตรง 43"/>
        <xdr:cNvCxnSpPr/>
      </xdr:nvCxnSpPr>
      <xdr:spPr>
        <a:xfrm>
          <a:off x="14354175" y="72257781"/>
          <a:ext cx="231457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46871</xdr:colOff>
      <xdr:row>10</xdr:row>
      <xdr:rowOff>331105</xdr:rowOff>
    </xdr:from>
    <xdr:ext cx="946452" cy="495520"/>
    <xdr:sp macro="" textlink="">
      <xdr:nvSpPr>
        <xdr:cNvPr id="45" name="สี่เหลี่ยมผืนผ้า 44"/>
        <xdr:cNvSpPr/>
      </xdr:nvSpPr>
      <xdr:spPr>
        <a:xfrm>
          <a:off x="13810496" y="16348980"/>
          <a:ext cx="946452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24,400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547688</xdr:colOff>
      <xdr:row>22</xdr:row>
      <xdr:rowOff>130253</xdr:rowOff>
    </xdr:from>
    <xdr:to>
      <xdr:col>10</xdr:col>
      <xdr:colOff>18520</xdr:colOff>
      <xdr:row>22</xdr:row>
      <xdr:rowOff>130253</xdr:rowOff>
    </xdr:to>
    <xdr:cxnSp macro="">
      <xdr:nvCxnSpPr>
        <xdr:cNvPr id="46" name="ลูกศรเชื่อมต่อแบบตรง 45"/>
        <xdr:cNvCxnSpPr/>
      </xdr:nvCxnSpPr>
      <xdr:spPr>
        <a:xfrm>
          <a:off x="14882813" y="49692003"/>
          <a:ext cx="645582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479271</xdr:colOff>
      <xdr:row>21</xdr:row>
      <xdr:rowOff>143256</xdr:rowOff>
    </xdr:from>
    <xdr:ext cx="799596" cy="495520"/>
    <xdr:sp macro="" textlink="">
      <xdr:nvSpPr>
        <xdr:cNvPr id="47" name="สี่เหลี่ยมผืนผ้า 46"/>
        <xdr:cNvSpPr/>
      </xdr:nvSpPr>
      <xdr:spPr>
        <a:xfrm>
          <a:off x="14814396" y="49212881"/>
          <a:ext cx="799596" cy="4955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9,600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483805</xdr:colOff>
      <xdr:row>24</xdr:row>
      <xdr:rowOff>86182</xdr:rowOff>
    </xdr:from>
    <xdr:ext cx="1087819" cy="495520"/>
    <xdr:sp macro="" textlink="">
      <xdr:nvSpPr>
        <xdr:cNvPr id="54" name="สี่เหลี่ยมผืนผ้า 53"/>
        <xdr:cNvSpPr/>
      </xdr:nvSpPr>
      <xdr:spPr>
        <a:xfrm>
          <a:off x="15406305" y="51695807"/>
          <a:ext cx="1087819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23,800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190500</xdr:colOff>
      <xdr:row>27</xdr:row>
      <xdr:rowOff>368301</xdr:rowOff>
    </xdr:from>
    <xdr:ext cx="888041" cy="495520"/>
    <xdr:sp macro="" textlink="">
      <xdr:nvSpPr>
        <xdr:cNvPr id="55" name="สี่เหลี่ยมผืนผ้า 54"/>
        <xdr:cNvSpPr/>
      </xdr:nvSpPr>
      <xdr:spPr>
        <a:xfrm>
          <a:off x="15716250" y="58413651"/>
          <a:ext cx="888041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23,800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38100</xdr:colOff>
      <xdr:row>28</xdr:row>
      <xdr:rowOff>390072</xdr:rowOff>
    </xdr:from>
    <xdr:to>
      <xdr:col>12</xdr:col>
      <xdr:colOff>24188</xdr:colOff>
      <xdr:row>28</xdr:row>
      <xdr:rowOff>390072</xdr:rowOff>
    </xdr:to>
    <xdr:cxnSp macro="">
      <xdr:nvCxnSpPr>
        <xdr:cNvPr id="56" name="ลูกศรเชื่อมต่อแบบตรง 55"/>
        <xdr:cNvCxnSpPr/>
      </xdr:nvCxnSpPr>
      <xdr:spPr>
        <a:xfrm>
          <a:off x="15868650" y="59559372"/>
          <a:ext cx="116718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10</xdr:row>
      <xdr:rowOff>933450</xdr:rowOff>
    </xdr:from>
    <xdr:to>
      <xdr:col>9</xdr:col>
      <xdr:colOff>571500</xdr:colOff>
      <xdr:row>10</xdr:row>
      <xdr:rowOff>933450</xdr:rowOff>
    </xdr:to>
    <xdr:cxnSp macro="">
      <xdr:nvCxnSpPr>
        <xdr:cNvPr id="57" name="ลูกศรเชื่อมต่อแบบตรง 56"/>
        <xdr:cNvCxnSpPr/>
      </xdr:nvCxnSpPr>
      <xdr:spPr>
        <a:xfrm>
          <a:off x="14382750" y="17202150"/>
          <a:ext cx="112395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166687</xdr:colOff>
      <xdr:row>11</xdr:row>
      <xdr:rowOff>206393</xdr:rowOff>
    </xdr:from>
    <xdr:ext cx="962706" cy="495520"/>
    <xdr:sp macro="" textlink="">
      <xdr:nvSpPr>
        <xdr:cNvPr id="61" name="สี่เหลี่ยมผืนผ้า 60"/>
        <xdr:cNvSpPr/>
      </xdr:nvSpPr>
      <xdr:spPr>
        <a:xfrm>
          <a:off x="15139987" y="21447143"/>
          <a:ext cx="962706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590,000</a:t>
          </a:r>
        </a:p>
      </xdr:txBody>
    </xdr:sp>
    <xdr:clientData/>
  </xdr:oneCellAnchor>
  <xdr:oneCellAnchor>
    <xdr:from>
      <xdr:col>8</xdr:col>
      <xdr:colOff>95936</xdr:colOff>
      <xdr:row>14</xdr:row>
      <xdr:rowOff>1924049</xdr:rowOff>
    </xdr:from>
    <xdr:ext cx="799596" cy="466491"/>
    <xdr:sp macro="" textlink="">
      <xdr:nvSpPr>
        <xdr:cNvPr id="62" name="สี่เหลี่ยมผืนผ้า 61"/>
        <xdr:cNvSpPr/>
      </xdr:nvSpPr>
      <xdr:spPr>
        <a:xfrm>
          <a:off x="14440586" y="33394649"/>
          <a:ext cx="799596" cy="46649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no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9,785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214842</xdr:colOff>
      <xdr:row>35</xdr:row>
      <xdr:rowOff>104775</xdr:rowOff>
    </xdr:from>
    <xdr:ext cx="1004358" cy="495520"/>
    <xdr:sp macro="" textlink="">
      <xdr:nvSpPr>
        <xdr:cNvPr id="65" name="สี่เหลี่ยมผืนผ้า 64"/>
        <xdr:cNvSpPr/>
      </xdr:nvSpPr>
      <xdr:spPr>
        <a:xfrm>
          <a:off x="15150042" y="71694675"/>
          <a:ext cx="1004358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27,500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8</xdr:col>
      <xdr:colOff>459997</xdr:colOff>
      <xdr:row>19</xdr:row>
      <xdr:rowOff>256654</xdr:rowOff>
    </xdr:from>
    <xdr:ext cx="1111630" cy="495520"/>
    <xdr:sp macro="" textlink="">
      <xdr:nvSpPr>
        <xdr:cNvPr id="74" name="สี่เหลี่ยมผืนผ้า 73"/>
        <xdr:cNvSpPr/>
      </xdr:nvSpPr>
      <xdr:spPr>
        <a:xfrm>
          <a:off x="14771310" y="43619217"/>
          <a:ext cx="1111630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00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6</xdr:col>
      <xdr:colOff>740834</xdr:colOff>
      <xdr:row>22</xdr:row>
      <xdr:rowOff>31749</xdr:rowOff>
    </xdr:from>
    <xdr:to>
      <xdr:col>6</xdr:col>
      <xdr:colOff>751417</xdr:colOff>
      <xdr:row>23</xdr:row>
      <xdr:rowOff>148165</xdr:rowOff>
    </xdr:to>
    <xdr:cxnSp macro="">
      <xdr:nvCxnSpPr>
        <xdr:cNvPr id="81" name="ลูกศรเชื่อมต่อแบบตรง 80"/>
        <xdr:cNvCxnSpPr/>
      </xdr:nvCxnSpPr>
      <xdr:spPr>
        <a:xfrm>
          <a:off x="9683751" y="20510499"/>
          <a:ext cx="10583" cy="391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610622</xdr:rowOff>
    </xdr:from>
    <xdr:to>
      <xdr:col>12</xdr:col>
      <xdr:colOff>0</xdr:colOff>
      <xdr:row>11</xdr:row>
      <xdr:rowOff>613344</xdr:rowOff>
    </xdr:to>
    <xdr:cxnSp macro="">
      <xdr:nvCxnSpPr>
        <xdr:cNvPr id="38" name="ลูกศรเชื่อมต่อแบบตรง 37"/>
        <xdr:cNvCxnSpPr/>
      </xdr:nvCxnSpPr>
      <xdr:spPr>
        <a:xfrm>
          <a:off x="14973300" y="21851372"/>
          <a:ext cx="1181100" cy="2722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547688</xdr:colOff>
      <xdr:row>19</xdr:row>
      <xdr:rowOff>953563</xdr:rowOff>
    </xdr:from>
    <xdr:to>
      <xdr:col>9</xdr:col>
      <xdr:colOff>561295</xdr:colOff>
      <xdr:row>19</xdr:row>
      <xdr:rowOff>953563</xdr:rowOff>
    </xdr:to>
    <xdr:cxnSp macro="">
      <xdr:nvCxnSpPr>
        <xdr:cNvPr id="73" name="ลูกศรเชื่อมต่อแบบตรง 72"/>
        <xdr:cNvCxnSpPr/>
      </xdr:nvCxnSpPr>
      <xdr:spPr>
        <a:xfrm>
          <a:off x="14859001" y="44316126"/>
          <a:ext cx="58510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152400</xdr:rowOff>
    </xdr:from>
    <xdr:to>
      <xdr:col>11</xdr:col>
      <xdr:colOff>495300</xdr:colOff>
      <xdr:row>25</xdr:row>
      <xdr:rowOff>152400</xdr:rowOff>
    </xdr:to>
    <xdr:cxnSp macro="">
      <xdr:nvCxnSpPr>
        <xdr:cNvPr id="75" name="ลูกศรเชื่อมต่อแบบตรง 74"/>
        <xdr:cNvCxnSpPr/>
      </xdr:nvCxnSpPr>
      <xdr:spPr>
        <a:xfrm>
          <a:off x="15849600" y="53187600"/>
          <a:ext cx="106680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2076450</xdr:colOff>
      <xdr:row>16</xdr:row>
      <xdr:rowOff>682165</xdr:rowOff>
    </xdr:from>
    <xdr:to>
      <xdr:col>9</xdr:col>
      <xdr:colOff>552450</xdr:colOff>
      <xdr:row>16</xdr:row>
      <xdr:rowOff>685800</xdr:rowOff>
    </xdr:to>
    <xdr:cxnSp macro="">
      <xdr:nvCxnSpPr>
        <xdr:cNvPr id="40" name="ลูกศรเชื่อมต่อแบบตรง 39"/>
        <xdr:cNvCxnSpPr/>
      </xdr:nvCxnSpPr>
      <xdr:spPr>
        <a:xfrm>
          <a:off x="14306550" y="37829665"/>
          <a:ext cx="1181100" cy="3635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24044</xdr:colOff>
      <xdr:row>16</xdr:row>
      <xdr:rowOff>133350</xdr:rowOff>
    </xdr:from>
    <xdr:ext cx="1290406" cy="476250"/>
    <xdr:sp macro="" textlink="">
      <xdr:nvSpPr>
        <xdr:cNvPr id="48" name="สี่เหลี่ยมผืนผ้า 47"/>
        <xdr:cNvSpPr/>
      </xdr:nvSpPr>
      <xdr:spPr>
        <a:xfrm>
          <a:off x="14368694" y="37280850"/>
          <a:ext cx="1290406" cy="47625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26,947.27   </a:t>
          </a:r>
          <a:endParaRPr lang="en-US" sz="2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7</xdr:col>
      <xdr:colOff>2106083</xdr:colOff>
      <xdr:row>14</xdr:row>
      <xdr:rowOff>2408767</xdr:rowOff>
    </xdr:from>
    <xdr:to>
      <xdr:col>8</xdr:col>
      <xdr:colOff>571500</xdr:colOff>
      <xdr:row>14</xdr:row>
      <xdr:rowOff>2408767</xdr:rowOff>
    </xdr:to>
    <xdr:cxnSp macro="">
      <xdr:nvCxnSpPr>
        <xdr:cNvPr id="50" name="ลูกศรเชื่อมต่อแบบตรง 49"/>
        <xdr:cNvCxnSpPr/>
      </xdr:nvCxnSpPr>
      <xdr:spPr>
        <a:xfrm>
          <a:off x="14336183" y="33879367"/>
          <a:ext cx="57996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428106</xdr:colOff>
      <xdr:row>4</xdr:row>
      <xdr:rowOff>148119</xdr:rowOff>
    </xdr:from>
    <xdr:ext cx="1076843" cy="512320"/>
    <xdr:sp macro="" textlink="">
      <xdr:nvSpPr>
        <xdr:cNvPr id="4" name="สี่เหลี่ยมผืนผ้า 3"/>
        <xdr:cNvSpPr/>
      </xdr:nvSpPr>
      <xdr:spPr>
        <a:xfrm>
          <a:off x="18525606" y="2624619"/>
          <a:ext cx="1076843" cy="5123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13,000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7</xdr:col>
      <xdr:colOff>3061607</xdr:colOff>
      <xdr:row>4</xdr:row>
      <xdr:rowOff>651841</xdr:rowOff>
    </xdr:from>
    <xdr:to>
      <xdr:col>9</xdr:col>
      <xdr:colOff>850106</xdr:colOff>
      <xdr:row>4</xdr:row>
      <xdr:rowOff>651841</xdr:rowOff>
    </xdr:to>
    <xdr:cxnSp macro="">
      <xdr:nvCxnSpPr>
        <xdr:cNvPr id="5" name="ลูกศรเชื่อมต่อแบบตรง 4"/>
        <xdr:cNvCxnSpPr/>
      </xdr:nvCxnSpPr>
      <xdr:spPr>
        <a:xfrm>
          <a:off x="17368157" y="3128341"/>
          <a:ext cx="1750899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414302</xdr:colOff>
      <xdr:row>5</xdr:row>
      <xdr:rowOff>148120</xdr:rowOff>
    </xdr:from>
    <xdr:ext cx="995398" cy="512320"/>
    <xdr:sp macro="" textlink="">
      <xdr:nvSpPr>
        <xdr:cNvPr id="22" name="สี่เหลี่ยมผืนผ้า 21"/>
        <xdr:cNvSpPr/>
      </xdr:nvSpPr>
      <xdr:spPr>
        <a:xfrm>
          <a:off x="18511802" y="6453670"/>
          <a:ext cx="995398" cy="5123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13,000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24295</xdr:colOff>
      <xdr:row>5</xdr:row>
      <xdr:rowOff>684698</xdr:rowOff>
    </xdr:from>
    <xdr:to>
      <xdr:col>9</xdr:col>
      <xdr:colOff>784949</xdr:colOff>
      <xdr:row>5</xdr:row>
      <xdr:rowOff>684698</xdr:rowOff>
    </xdr:to>
    <xdr:cxnSp macro="">
      <xdr:nvCxnSpPr>
        <xdr:cNvPr id="23" name="ลูกศรเชื่อมต่อแบบตรง 22"/>
        <xdr:cNvCxnSpPr/>
      </xdr:nvCxnSpPr>
      <xdr:spPr>
        <a:xfrm>
          <a:off x="17397895" y="6990248"/>
          <a:ext cx="1656004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840316</xdr:colOff>
      <xdr:row>6</xdr:row>
      <xdr:rowOff>371072</xdr:rowOff>
    </xdr:from>
    <xdr:ext cx="969434" cy="512320"/>
    <xdr:sp macro="" textlink="">
      <xdr:nvSpPr>
        <xdr:cNvPr id="24" name="สี่เหลี่ยมผืนผ้า 23"/>
        <xdr:cNvSpPr/>
      </xdr:nvSpPr>
      <xdr:spPr>
        <a:xfrm>
          <a:off x="19833166" y="10353272"/>
          <a:ext cx="969434" cy="5123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11,700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10583</xdr:colOff>
      <xdr:row>6</xdr:row>
      <xdr:rowOff>474872</xdr:rowOff>
    </xdr:from>
    <xdr:to>
      <xdr:col>10</xdr:col>
      <xdr:colOff>24606</xdr:colOff>
      <xdr:row>6</xdr:row>
      <xdr:rowOff>474872</xdr:rowOff>
    </xdr:to>
    <xdr:cxnSp macro="">
      <xdr:nvCxnSpPr>
        <xdr:cNvPr id="25" name="ลูกศรเชื่อมต่อแบบตรง 24"/>
        <xdr:cNvCxnSpPr/>
      </xdr:nvCxnSpPr>
      <xdr:spPr>
        <a:xfrm>
          <a:off x="15996708" y="9460122"/>
          <a:ext cx="807773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832758</xdr:colOff>
      <xdr:row>6</xdr:row>
      <xdr:rowOff>61382</xdr:rowOff>
    </xdr:from>
    <xdr:ext cx="920090" cy="512320"/>
    <xdr:sp macro="" textlink="">
      <xdr:nvSpPr>
        <xdr:cNvPr id="26" name="สี่เหลี่ยมผืนผ้า 25"/>
        <xdr:cNvSpPr/>
      </xdr:nvSpPr>
      <xdr:spPr>
        <a:xfrm>
          <a:off x="18930258" y="10043582"/>
          <a:ext cx="920090" cy="5123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11,700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38100</xdr:colOff>
      <xdr:row>6</xdr:row>
      <xdr:rowOff>807189</xdr:rowOff>
    </xdr:from>
    <xdr:to>
      <xdr:col>11</xdr:col>
      <xdr:colOff>7673</xdr:colOff>
      <xdr:row>6</xdr:row>
      <xdr:rowOff>807189</xdr:rowOff>
    </xdr:to>
    <xdr:cxnSp macro="">
      <xdr:nvCxnSpPr>
        <xdr:cNvPr id="27" name="ลูกศรเชื่อมต่อแบบตรง 26"/>
        <xdr:cNvCxnSpPr/>
      </xdr:nvCxnSpPr>
      <xdr:spPr>
        <a:xfrm>
          <a:off x="16817975" y="9792439"/>
          <a:ext cx="763323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718594</xdr:colOff>
      <xdr:row>6</xdr:row>
      <xdr:rowOff>820139</xdr:rowOff>
    </xdr:from>
    <xdr:ext cx="1053055" cy="512320"/>
    <xdr:sp macro="" textlink="">
      <xdr:nvSpPr>
        <xdr:cNvPr id="28" name="สี่เหลี่ยมผืนผ้า 27"/>
        <xdr:cNvSpPr/>
      </xdr:nvSpPr>
      <xdr:spPr>
        <a:xfrm>
          <a:off x="20568694" y="10802339"/>
          <a:ext cx="1053055" cy="5123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11,700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11</xdr:col>
      <xdr:colOff>19050</xdr:colOff>
      <xdr:row>6</xdr:row>
      <xdr:rowOff>1247455</xdr:rowOff>
    </xdr:from>
    <xdr:to>
      <xdr:col>12</xdr:col>
      <xdr:colOff>3440</xdr:colOff>
      <xdr:row>6</xdr:row>
      <xdr:rowOff>1247455</xdr:rowOff>
    </xdr:to>
    <xdr:cxnSp macro="">
      <xdr:nvCxnSpPr>
        <xdr:cNvPr id="29" name="ลูกศรเชื่อมต่อแบบตรง 28"/>
        <xdr:cNvCxnSpPr/>
      </xdr:nvCxnSpPr>
      <xdr:spPr>
        <a:xfrm>
          <a:off x="17592675" y="10232705"/>
          <a:ext cx="73051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426108</xdr:colOff>
      <xdr:row>7</xdr:row>
      <xdr:rowOff>173222</xdr:rowOff>
    </xdr:from>
    <xdr:ext cx="875642" cy="512320"/>
    <xdr:sp macro="" textlink="">
      <xdr:nvSpPr>
        <xdr:cNvPr id="36" name="สี่เหลี่ยมผืนผ้า 35"/>
        <xdr:cNvSpPr/>
      </xdr:nvSpPr>
      <xdr:spPr>
        <a:xfrm>
          <a:off x="18523608" y="14536922"/>
          <a:ext cx="875642" cy="5123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9,000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40822</xdr:colOff>
      <xdr:row>7</xdr:row>
      <xdr:rowOff>608676</xdr:rowOff>
    </xdr:from>
    <xdr:to>
      <xdr:col>10</xdr:col>
      <xdr:colOff>27789</xdr:colOff>
      <xdr:row>7</xdr:row>
      <xdr:rowOff>608676</xdr:rowOff>
    </xdr:to>
    <xdr:cxnSp macro="">
      <xdr:nvCxnSpPr>
        <xdr:cNvPr id="37" name="ลูกศรเชื่อมต่อแบบตรง 36"/>
        <xdr:cNvCxnSpPr/>
      </xdr:nvCxnSpPr>
      <xdr:spPr>
        <a:xfrm>
          <a:off x="15233197" y="12705426"/>
          <a:ext cx="1574467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349823</xdr:colOff>
      <xdr:row>8</xdr:row>
      <xdr:rowOff>148619</xdr:rowOff>
    </xdr:from>
    <xdr:ext cx="920177" cy="512320"/>
    <xdr:sp macro="" textlink="">
      <xdr:nvSpPr>
        <xdr:cNvPr id="38" name="สี่เหลี่ยมผืนผ้า 37"/>
        <xdr:cNvSpPr/>
      </xdr:nvSpPr>
      <xdr:spPr>
        <a:xfrm>
          <a:off x="20199923" y="17750819"/>
          <a:ext cx="920177" cy="5123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10,214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0</xdr:colOff>
      <xdr:row>8</xdr:row>
      <xdr:rowOff>620317</xdr:rowOff>
    </xdr:from>
    <xdr:to>
      <xdr:col>12</xdr:col>
      <xdr:colOff>16450</xdr:colOff>
      <xdr:row>8</xdr:row>
      <xdr:rowOff>620317</xdr:rowOff>
    </xdr:to>
    <xdr:cxnSp macro="">
      <xdr:nvCxnSpPr>
        <xdr:cNvPr id="39" name="ลูกศรเชื่อมต่อแบบตรง 38"/>
        <xdr:cNvCxnSpPr/>
      </xdr:nvCxnSpPr>
      <xdr:spPr>
        <a:xfrm>
          <a:off x="16779875" y="15939692"/>
          <a:ext cx="1556325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10</xdr:row>
      <xdr:rowOff>280592</xdr:rowOff>
    </xdr:from>
    <xdr:to>
      <xdr:col>12</xdr:col>
      <xdr:colOff>10100</xdr:colOff>
      <xdr:row>10</xdr:row>
      <xdr:rowOff>280592</xdr:rowOff>
    </xdr:to>
    <xdr:cxnSp macro="">
      <xdr:nvCxnSpPr>
        <xdr:cNvPr id="17" name="ลูกศรเชื่อมต่อแบบตรง 16"/>
        <xdr:cNvCxnSpPr/>
      </xdr:nvCxnSpPr>
      <xdr:spPr>
        <a:xfrm>
          <a:off x="19526250" y="20892692"/>
          <a:ext cx="168650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10</xdr:row>
      <xdr:rowOff>269875</xdr:rowOff>
    </xdr:from>
    <xdr:to>
      <xdr:col>10</xdr:col>
      <xdr:colOff>19050</xdr:colOff>
      <xdr:row>10</xdr:row>
      <xdr:rowOff>269875</xdr:rowOff>
    </xdr:to>
    <xdr:cxnSp macro="">
      <xdr:nvCxnSpPr>
        <xdr:cNvPr id="18" name="ลูกศรเชื่อมต่อแบบตรง 17"/>
        <xdr:cNvCxnSpPr/>
      </xdr:nvCxnSpPr>
      <xdr:spPr>
        <a:xfrm>
          <a:off x="17773650" y="20881975"/>
          <a:ext cx="1752600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327598</xdr:colOff>
      <xdr:row>9</xdr:row>
      <xdr:rowOff>253394</xdr:rowOff>
    </xdr:from>
    <xdr:ext cx="1132902" cy="512320"/>
    <xdr:sp macro="" textlink="">
      <xdr:nvSpPr>
        <xdr:cNvPr id="19" name="สี่เหลี่ยมผืนผ้า 18"/>
        <xdr:cNvSpPr/>
      </xdr:nvSpPr>
      <xdr:spPr>
        <a:xfrm>
          <a:off x="18425098" y="21303644"/>
          <a:ext cx="1132902" cy="5123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888</a:t>
          </a:r>
          <a:r>
            <a:rPr lang="en-US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750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152973</xdr:colOff>
      <xdr:row>9</xdr:row>
      <xdr:rowOff>240694</xdr:rowOff>
    </xdr:from>
    <xdr:ext cx="1132902" cy="512320"/>
    <xdr:sp macro="" textlink="">
      <xdr:nvSpPr>
        <xdr:cNvPr id="20" name="สี่เหลี่ยมผืนผ้า 19"/>
        <xdr:cNvSpPr/>
      </xdr:nvSpPr>
      <xdr:spPr>
        <a:xfrm>
          <a:off x="20003073" y="21290944"/>
          <a:ext cx="1132902" cy="51232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007</a:t>
          </a:r>
          <a:r>
            <a:rPr lang="en-US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,</a:t>
          </a:r>
          <a:r>
            <a:rPr lang="th-TH" sz="25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936</a:t>
          </a:r>
          <a:endParaRPr lang="en-US" sz="25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564285</xdr:colOff>
      <xdr:row>4</xdr:row>
      <xdr:rowOff>180975</xdr:rowOff>
    </xdr:from>
    <xdr:ext cx="688253" cy="327526"/>
    <xdr:sp macro="" textlink="">
      <xdr:nvSpPr>
        <xdr:cNvPr id="2" name="สี่เหลี่ยมผืนผ้า 1"/>
        <xdr:cNvSpPr/>
      </xdr:nvSpPr>
      <xdr:spPr>
        <a:xfrm>
          <a:off x="10336935" y="1504950"/>
          <a:ext cx="688253" cy="32752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1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9,000</a:t>
          </a:r>
          <a:endParaRPr lang="en-US" sz="1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0</xdr:colOff>
      <xdr:row>5</xdr:row>
      <xdr:rowOff>173247</xdr:rowOff>
    </xdr:from>
    <xdr:to>
      <xdr:col>10</xdr:col>
      <xdr:colOff>35378</xdr:colOff>
      <xdr:row>5</xdr:row>
      <xdr:rowOff>173247</xdr:rowOff>
    </xdr:to>
    <xdr:cxnSp macro="">
      <xdr:nvCxnSpPr>
        <xdr:cNvPr id="3" name="ลูกศรเชื่อมต่อแบบตรง 2"/>
        <xdr:cNvCxnSpPr/>
      </xdr:nvCxnSpPr>
      <xdr:spPr>
        <a:xfrm>
          <a:off x="10344150" y="1802022"/>
          <a:ext cx="60687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11835</xdr:colOff>
      <xdr:row>8</xdr:row>
      <xdr:rowOff>200025</xdr:rowOff>
    </xdr:from>
    <xdr:ext cx="688253" cy="327526"/>
    <xdr:sp macro="" textlink="">
      <xdr:nvSpPr>
        <xdr:cNvPr id="4" name="สี่เหลี่ยมผืนผ้า 3"/>
        <xdr:cNvSpPr/>
      </xdr:nvSpPr>
      <xdr:spPr>
        <a:xfrm>
          <a:off x="10355985" y="3238500"/>
          <a:ext cx="688253" cy="32752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1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91,000</a:t>
          </a:r>
          <a:endParaRPr lang="en-US" sz="14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666750</xdr:colOff>
      <xdr:row>8</xdr:row>
      <xdr:rowOff>487572</xdr:rowOff>
    </xdr:from>
    <xdr:to>
      <xdr:col>10</xdr:col>
      <xdr:colOff>16328</xdr:colOff>
      <xdr:row>8</xdr:row>
      <xdr:rowOff>487572</xdr:rowOff>
    </xdr:to>
    <xdr:cxnSp macro="">
      <xdr:nvCxnSpPr>
        <xdr:cNvPr id="5" name="ลูกศรเชื่อมต่อแบบตรง 4"/>
        <xdr:cNvCxnSpPr/>
      </xdr:nvCxnSpPr>
      <xdr:spPr>
        <a:xfrm>
          <a:off x="10344150" y="3526047"/>
          <a:ext cx="587828" cy="0"/>
        </a:xfrm>
        <a:prstGeom prst="straightConnector1">
          <a:avLst/>
        </a:prstGeom>
        <a:ln w="127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Layout" topLeftCell="A13" zoomScale="50" zoomScaleNormal="50" zoomScalePageLayoutView="50" workbookViewId="0">
      <selection activeCell="B13" sqref="B13"/>
    </sheetView>
  </sheetViews>
  <sheetFormatPr defaultColWidth="9" defaultRowHeight="21" x14ac:dyDescent="0.45"/>
  <cols>
    <col min="1" max="1" width="8" style="3" customWidth="1"/>
    <col min="2" max="2" width="24.125" style="3" customWidth="1"/>
    <col min="3" max="3" width="16.375" style="3" customWidth="1"/>
    <col min="4" max="4" width="16.75" style="3" customWidth="1"/>
    <col min="5" max="5" width="21.5" style="3" customWidth="1"/>
    <col min="6" max="6" width="72.75" style="4" customWidth="1"/>
    <col min="7" max="7" width="16.25" style="3" customWidth="1"/>
    <col min="8" max="8" width="30.75" style="4" customWidth="1"/>
    <col min="9" max="12" width="11.25" style="3" customWidth="1"/>
    <col min="13" max="13" width="17.375" style="3" customWidth="1"/>
    <col min="14" max="16384" width="9" style="3"/>
  </cols>
  <sheetData>
    <row r="1" spans="1:13" s="2" customFormat="1" ht="39.75" x14ac:dyDescent="0.2">
      <c r="A1" s="632" t="s">
        <v>107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</row>
    <row r="2" spans="1:13" s="5" customFormat="1" ht="24.75" customHeight="1" x14ac:dyDescent="0.6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14" customFormat="1" ht="36.75" customHeight="1" x14ac:dyDescent="0.5">
      <c r="A3" s="634" t="s">
        <v>0</v>
      </c>
      <c r="B3" s="634" t="s">
        <v>1</v>
      </c>
      <c r="C3" s="635" t="s">
        <v>287</v>
      </c>
      <c r="D3" s="635" t="s">
        <v>2</v>
      </c>
      <c r="E3" s="635" t="s">
        <v>286</v>
      </c>
      <c r="F3" s="633" t="s">
        <v>36</v>
      </c>
      <c r="G3" s="633" t="s">
        <v>238</v>
      </c>
      <c r="H3" s="633" t="s">
        <v>13</v>
      </c>
      <c r="I3" s="633" t="s">
        <v>45</v>
      </c>
      <c r="J3" s="633"/>
      <c r="K3" s="633"/>
      <c r="L3" s="633"/>
      <c r="M3" s="635" t="s">
        <v>290</v>
      </c>
    </row>
    <row r="4" spans="1:13" s="14" customFormat="1" ht="101.25" customHeight="1" x14ac:dyDescent="0.5">
      <c r="A4" s="634"/>
      <c r="B4" s="634"/>
      <c r="C4" s="636"/>
      <c r="D4" s="636"/>
      <c r="E4" s="636"/>
      <c r="F4" s="633"/>
      <c r="G4" s="633"/>
      <c r="H4" s="633"/>
      <c r="I4" s="253" t="s">
        <v>14</v>
      </c>
      <c r="J4" s="253" t="s">
        <v>15</v>
      </c>
      <c r="K4" s="253" t="s">
        <v>16</v>
      </c>
      <c r="L4" s="253" t="s">
        <v>17</v>
      </c>
      <c r="M4" s="636"/>
    </row>
    <row r="5" spans="1:13" s="1" customFormat="1" ht="409.6" customHeight="1" x14ac:dyDescent="0.55000000000000004">
      <c r="A5" s="349">
        <v>1</v>
      </c>
      <c r="B5" s="346" t="s">
        <v>358</v>
      </c>
      <c r="C5" s="347" t="s">
        <v>61</v>
      </c>
      <c r="D5" s="347" t="s">
        <v>18</v>
      </c>
      <c r="E5" s="347" t="s">
        <v>349</v>
      </c>
      <c r="F5" s="348" t="s">
        <v>359</v>
      </c>
      <c r="G5" s="350">
        <v>150000</v>
      </c>
      <c r="H5" s="615" t="s">
        <v>360</v>
      </c>
      <c r="I5" s="350"/>
      <c r="J5" s="350"/>
      <c r="K5" s="350"/>
      <c r="L5" s="350"/>
      <c r="M5" s="352" t="s">
        <v>303</v>
      </c>
    </row>
    <row r="6" spans="1:13" s="1" customFormat="1" ht="135" customHeight="1" x14ac:dyDescent="0.55000000000000004">
      <c r="A6" s="353"/>
      <c r="B6" s="354"/>
      <c r="C6" s="355"/>
      <c r="D6" s="355"/>
      <c r="E6" s="355"/>
      <c r="F6" s="356"/>
      <c r="G6" s="357"/>
      <c r="H6" s="616"/>
      <c r="I6" s="357"/>
      <c r="J6" s="357"/>
      <c r="K6" s="357"/>
      <c r="L6" s="357"/>
      <c r="M6" s="358"/>
    </row>
    <row r="7" spans="1:13" s="1" customFormat="1" ht="409.5" x14ac:dyDescent="0.55000000000000004">
      <c r="A7" s="349">
        <v>2</v>
      </c>
      <c r="B7" s="359" t="s">
        <v>350</v>
      </c>
      <c r="C7" s="347" t="s">
        <v>20</v>
      </c>
      <c r="D7" s="347" t="s">
        <v>301</v>
      </c>
      <c r="E7" s="360" t="s">
        <v>351</v>
      </c>
      <c r="F7" s="615" t="s">
        <v>345</v>
      </c>
      <c r="G7" s="350">
        <v>100000</v>
      </c>
      <c r="H7" s="615" t="s">
        <v>361</v>
      </c>
      <c r="I7" s="350"/>
      <c r="J7" s="350"/>
      <c r="K7" s="350"/>
      <c r="L7" s="350"/>
      <c r="M7" s="352" t="s">
        <v>303</v>
      </c>
    </row>
    <row r="8" spans="1:13" s="1" customFormat="1" ht="145.5" customHeight="1" x14ac:dyDescent="0.55000000000000004">
      <c r="A8" s="353"/>
      <c r="B8" s="361"/>
      <c r="C8" s="355"/>
      <c r="D8" s="355"/>
      <c r="E8" s="362"/>
      <c r="F8" s="616"/>
      <c r="G8" s="357"/>
      <c r="H8" s="618"/>
      <c r="I8" s="357"/>
      <c r="J8" s="357"/>
      <c r="K8" s="357"/>
      <c r="L8" s="357"/>
      <c r="M8" s="358"/>
    </row>
    <row r="9" spans="1:13" s="1" customFormat="1" ht="408.75" customHeight="1" x14ac:dyDescent="0.55000000000000004">
      <c r="A9" s="364">
        <v>3</v>
      </c>
      <c r="B9" s="365" t="s">
        <v>142</v>
      </c>
      <c r="C9" s="366" t="s">
        <v>21</v>
      </c>
      <c r="D9" s="366" t="s">
        <v>21</v>
      </c>
      <c r="E9" s="245" t="s">
        <v>352</v>
      </c>
      <c r="F9" s="367" t="s">
        <v>346</v>
      </c>
      <c r="G9" s="368">
        <v>38600</v>
      </c>
      <c r="H9" s="616"/>
      <c r="I9" s="369"/>
      <c r="J9" s="369"/>
      <c r="K9" s="369"/>
      <c r="L9" s="369"/>
      <c r="M9" s="370" t="s">
        <v>303</v>
      </c>
    </row>
    <row r="10" spans="1:13" s="1" customFormat="1" ht="294.75" customHeight="1" x14ac:dyDescent="0.55000000000000004">
      <c r="A10" s="623">
        <v>4</v>
      </c>
      <c r="B10" s="626" t="s">
        <v>270</v>
      </c>
      <c r="C10" s="629" t="s">
        <v>21</v>
      </c>
      <c r="D10" s="629" t="s">
        <v>21</v>
      </c>
      <c r="E10" s="373" t="s">
        <v>353</v>
      </c>
      <c r="F10" s="221" t="s">
        <v>347</v>
      </c>
      <c r="G10" s="619">
        <v>191400</v>
      </c>
      <c r="H10" s="615" t="s">
        <v>362</v>
      </c>
      <c r="I10" s="221"/>
      <c r="J10" s="374"/>
      <c r="K10" s="375"/>
      <c r="L10" s="374"/>
      <c r="M10" s="221" t="s">
        <v>304</v>
      </c>
    </row>
    <row r="11" spans="1:13" s="1" customFormat="1" ht="333.75" customHeight="1" x14ac:dyDescent="0.55000000000000004">
      <c r="A11" s="624"/>
      <c r="B11" s="627"/>
      <c r="C11" s="630"/>
      <c r="D11" s="630"/>
      <c r="E11" s="376" t="s">
        <v>354</v>
      </c>
      <c r="F11" s="245" t="s">
        <v>348</v>
      </c>
      <c r="G11" s="620"/>
      <c r="H11" s="618"/>
      <c r="I11" s="221"/>
      <c r="J11" s="374"/>
      <c r="K11" s="377"/>
      <c r="L11" s="374"/>
      <c r="M11" s="221" t="s">
        <v>304</v>
      </c>
    </row>
    <row r="12" spans="1:13" s="1" customFormat="1" ht="306" customHeight="1" x14ac:dyDescent="0.55000000000000004">
      <c r="A12" s="625"/>
      <c r="B12" s="628"/>
      <c r="C12" s="631"/>
      <c r="D12" s="631"/>
      <c r="E12" s="362" t="s">
        <v>355</v>
      </c>
      <c r="F12" s="221" t="s">
        <v>305</v>
      </c>
      <c r="G12" s="621"/>
      <c r="H12" s="616"/>
      <c r="I12" s="221"/>
      <c r="J12" s="221"/>
      <c r="K12" s="379"/>
      <c r="L12" s="380"/>
      <c r="M12" s="221" t="s">
        <v>304</v>
      </c>
    </row>
    <row r="13" spans="1:13" s="1" customFormat="1" ht="405.75" customHeight="1" x14ac:dyDescent="0.55000000000000004">
      <c r="A13" s="349">
        <v>5</v>
      </c>
      <c r="B13" s="346" t="s">
        <v>356</v>
      </c>
      <c r="C13" s="347" t="s">
        <v>61</v>
      </c>
      <c r="D13" s="347" t="s">
        <v>18</v>
      </c>
      <c r="E13" s="373" t="s">
        <v>257</v>
      </c>
      <c r="F13" s="359" t="s">
        <v>357</v>
      </c>
      <c r="G13" s="381">
        <v>65170</v>
      </c>
      <c r="H13" s="371" t="s">
        <v>258</v>
      </c>
      <c r="I13" s="360"/>
      <c r="J13" s="360"/>
      <c r="K13" s="382"/>
      <c r="L13" s="383"/>
      <c r="M13" s="373" t="s">
        <v>315</v>
      </c>
    </row>
    <row r="14" spans="1:13" s="9" customFormat="1" ht="42.75" customHeight="1" x14ac:dyDescent="0.8">
      <c r="A14" s="386"/>
      <c r="B14" s="387"/>
      <c r="C14" s="386"/>
      <c r="D14" s="386"/>
      <c r="E14" s="386"/>
      <c r="F14" s="388" t="s">
        <v>119</v>
      </c>
      <c r="G14" s="389">
        <f>SUM(G5:G13)</f>
        <v>545170</v>
      </c>
      <c r="H14" s="387"/>
      <c r="I14" s="390"/>
      <c r="J14" s="390"/>
      <c r="K14" s="390"/>
      <c r="L14" s="390"/>
      <c r="M14" s="391"/>
    </row>
    <row r="15" spans="1:13" s="6" customFormat="1" ht="75" customHeight="1" x14ac:dyDescent="0.8">
      <c r="A15" s="225"/>
      <c r="B15" s="392"/>
      <c r="C15" s="392"/>
      <c r="D15" s="392"/>
      <c r="E15" s="392"/>
      <c r="F15" s="392"/>
      <c r="G15" s="393"/>
      <c r="H15" s="392"/>
      <c r="I15" s="393"/>
      <c r="J15" s="393"/>
      <c r="K15" s="393"/>
      <c r="L15" s="393"/>
      <c r="M15" s="393"/>
    </row>
    <row r="16" spans="1:13" s="6" customFormat="1" ht="32.25" customHeight="1" x14ac:dyDescent="0.8">
      <c r="A16" s="225"/>
      <c r="B16" s="394" t="s">
        <v>314</v>
      </c>
      <c r="C16" s="395"/>
      <c r="D16" s="394"/>
      <c r="E16" s="394"/>
      <c r="F16" s="622" t="s">
        <v>308</v>
      </c>
      <c r="G16" s="622"/>
      <c r="H16" s="394" t="s">
        <v>306</v>
      </c>
      <c r="I16" s="392"/>
      <c r="J16" s="395"/>
      <c r="K16" s="395"/>
      <c r="L16" s="395"/>
      <c r="M16" s="395"/>
    </row>
    <row r="17" spans="1:13" s="6" customFormat="1" ht="32.25" customHeight="1" x14ac:dyDescent="0.8">
      <c r="A17" s="225"/>
      <c r="B17" s="394" t="s">
        <v>261</v>
      </c>
      <c r="C17" s="395"/>
      <c r="D17" s="394"/>
      <c r="E17" s="394"/>
      <c r="F17" s="622" t="s">
        <v>309</v>
      </c>
      <c r="G17" s="622"/>
      <c r="H17" s="617" t="s">
        <v>313</v>
      </c>
      <c r="I17" s="617"/>
      <c r="J17" s="617"/>
      <c r="K17" s="617"/>
      <c r="L17" s="617"/>
      <c r="M17" s="395"/>
    </row>
    <row r="18" spans="1:13" s="6" customFormat="1" ht="32.25" customHeight="1" x14ac:dyDescent="0.8">
      <c r="A18" s="225"/>
      <c r="B18" s="617" t="s">
        <v>311</v>
      </c>
      <c r="C18" s="617"/>
      <c r="D18" s="617"/>
      <c r="E18" s="617"/>
      <c r="F18" s="617" t="s">
        <v>310</v>
      </c>
      <c r="G18" s="617"/>
      <c r="H18" s="395" t="s">
        <v>307</v>
      </c>
      <c r="I18" s="392"/>
      <c r="J18" s="394"/>
      <c r="K18" s="394"/>
      <c r="L18" s="394"/>
      <c r="M18" s="394"/>
    </row>
    <row r="19" spans="1:13" customFormat="1" ht="32.25" customHeight="1" x14ac:dyDescent="0.8">
      <c r="A19" s="226"/>
      <c r="B19" s="617" t="s">
        <v>312</v>
      </c>
      <c r="C19" s="617"/>
      <c r="D19" s="617"/>
      <c r="E19" s="617"/>
      <c r="F19" s="396"/>
      <c r="G19" s="396"/>
      <c r="H19" s="396"/>
      <c r="I19" s="396"/>
      <c r="J19" s="396"/>
      <c r="K19" s="396"/>
      <c r="L19" s="396"/>
      <c r="M19" s="396"/>
    </row>
    <row r="20" spans="1:13" ht="32.25" customHeight="1" x14ac:dyDescent="0.8">
      <c r="B20" s="395"/>
      <c r="C20" s="395"/>
      <c r="D20" s="395"/>
      <c r="E20" s="395"/>
      <c r="F20" s="398"/>
      <c r="G20" s="397"/>
      <c r="H20" s="398"/>
      <c r="I20" s="397"/>
      <c r="J20" s="397"/>
      <c r="K20" s="397"/>
      <c r="L20" s="397"/>
      <c r="M20" s="397"/>
    </row>
    <row r="21" spans="1:13" ht="34.5" customHeight="1" x14ac:dyDescent="0.8">
      <c r="B21" s="395"/>
      <c r="C21" s="395"/>
      <c r="D21" s="395"/>
      <c r="E21" s="395"/>
      <c r="F21" s="398"/>
      <c r="G21" s="397"/>
      <c r="H21" s="398"/>
      <c r="I21" s="397"/>
      <c r="J21" s="397"/>
      <c r="K21" s="397"/>
      <c r="L21" s="397"/>
      <c r="M21" s="397"/>
    </row>
    <row r="22" spans="1:13" ht="34.5" customHeight="1" x14ac:dyDescent="0.8">
      <c r="B22" s="395"/>
      <c r="C22" s="395"/>
      <c r="D22" s="395"/>
      <c r="E22" s="395"/>
      <c r="F22" s="398"/>
      <c r="G22" s="397"/>
      <c r="H22" s="398"/>
      <c r="I22" s="397"/>
      <c r="J22" s="397"/>
      <c r="K22" s="397"/>
      <c r="L22" s="397"/>
      <c r="M22" s="397"/>
    </row>
    <row r="23" spans="1:13" ht="34.5" customHeight="1" x14ac:dyDescent="0.8">
      <c r="B23" s="395"/>
      <c r="C23" s="395"/>
      <c r="D23" s="395"/>
      <c r="E23" s="395"/>
      <c r="F23" s="398"/>
      <c r="G23" s="397"/>
      <c r="H23" s="398"/>
      <c r="I23" s="397"/>
      <c r="J23" s="397"/>
      <c r="K23" s="397"/>
      <c r="L23" s="397"/>
      <c r="M23" s="397"/>
    </row>
    <row r="24" spans="1:13" ht="34.5" customHeight="1" x14ac:dyDescent="0.8">
      <c r="B24" s="395"/>
      <c r="C24" s="395"/>
      <c r="D24" s="395"/>
      <c r="E24" s="395"/>
      <c r="F24" s="398"/>
      <c r="G24" s="397"/>
      <c r="H24" s="398"/>
      <c r="I24" s="397"/>
      <c r="J24" s="397"/>
      <c r="K24" s="397"/>
      <c r="L24" s="397"/>
      <c r="M24" s="397"/>
    </row>
    <row r="25" spans="1:13" ht="34.5" customHeight="1" x14ac:dyDescent="0.8">
      <c r="B25" s="395"/>
      <c r="C25" s="395"/>
      <c r="D25" s="395"/>
      <c r="E25" s="395"/>
      <c r="F25" s="398"/>
      <c r="G25" s="397"/>
      <c r="H25" s="398"/>
      <c r="I25" s="397"/>
      <c r="J25" s="397"/>
      <c r="K25" s="397"/>
      <c r="L25" s="397"/>
      <c r="M25" s="397"/>
    </row>
    <row r="26" spans="1:13" ht="34.5" customHeight="1" x14ac:dyDescent="0.8">
      <c r="B26" s="395"/>
      <c r="C26" s="395"/>
      <c r="D26" s="395"/>
      <c r="E26" s="395"/>
      <c r="F26" s="398"/>
      <c r="G26" s="397"/>
      <c r="H26" s="398"/>
      <c r="I26" s="397"/>
      <c r="J26" s="397"/>
      <c r="K26" s="397"/>
      <c r="L26" s="397"/>
      <c r="M26" s="397"/>
    </row>
    <row r="27" spans="1:13" ht="34.5" customHeight="1" x14ac:dyDescent="0.8">
      <c r="B27" s="395"/>
      <c r="C27" s="395"/>
      <c r="D27" s="395"/>
      <c r="E27" s="395"/>
      <c r="F27" s="398"/>
      <c r="G27" s="397"/>
      <c r="H27" s="398"/>
      <c r="I27" s="397"/>
      <c r="J27" s="397"/>
      <c r="K27" s="397"/>
      <c r="L27" s="397"/>
      <c r="M27" s="397"/>
    </row>
    <row r="28" spans="1:13" ht="34.5" x14ac:dyDescent="0.7">
      <c r="B28" s="397"/>
      <c r="C28" s="397"/>
      <c r="D28" s="397"/>
      <c r="E28" s="397"/>
      <c r="F28" s="398"/>
      <c r="G28" s="397"/>
      <c r="H28" s="398"/>
      <c r="I28" s="397"/>
      <c r="J28" s="397"/>
      <c r="K28" s="397"/>
      <c r="L28" s="397"/>
      <c r="M28" s="397"/>
    </row>
    <row r="29" spans="1:13" ht="34.5" x14ac:dyDescent="0.7">
      <c r="B29" s="397"/>
      <c r="C29" s="397"/>
      <c r="D29" s="397"/>
      <c r="E29" s="397"/>
      <c r="F29" s="398"/>
      <c r="G29" s="397"/>
      <c r="H29" s="398"/>
      <c r="I29" s="397"/>
      <c r="J29" s="397"/>
      <c r="K29" s="397"/>
      <c r="L29" s="397"/>
      <c r="M29" s="397"/>
    </row>
    <row r="30" spans="1:13" ht="34.5" x14ac:dyDescent="0.7">
      <c r="B30" s="397"/>
      <c r="C30" s="397"/>
      <c r="D30" s="397"/>
      <c r="E30" s="397"/>
      <c r="F30" s="398"/>
      <c r="G30" s="397"/>
      <c r="H30" s="398"/>
      <c r="I30" s="397"/>
      <c r="J30" s="397"/>
      <c r="K30" s="397"/>
      <c r="L30" s="397"/>
      <c r="M30" s="397"/>
    </row>
    <row r="31" spans="1:13" ht="34.5" x14ac:dyDescent="0.7">
      <c r="B31" s="397"/>
      <c r="C31" s="397"/>
      <c r="D31" s="397"/>
      <c r="E31" s="397"/>
      <c r="F31" s="398"/>
      <c r="G31" s="397"/>
      <c r="H31" s="398"/>
      <c r="I31" s="397"/>
      <c r="J31" s="397"/>
      <c r="K31" s="397"/>
      <c r="L31" s="397"/>
      <c r="M31" s="397"/>
    </row>
    <row r="32" spans="1:13" ht="34.5" x14ac:dyDescent="0.7">
      <c r="B32" s="397"/>
      <c r="C32" s="397"/>
      <c r="D32" s="397"/>
      <c r="E32" s="397"/>
      <c r="F32" s="398"/>
      <c r="G32" s="397"/>
      <c r="H32" s="398"/>
      <c r="I32" s="397"/>
      <c r="J32" s="397"/>
      <c r="K32" s="397"/>
      <c r="L32" s="397"/>
      <c r="M32" s="397"/>
    </row>
  </sheetData>
  <sheetProtection formatCells="0" formatColumns="0" formatRows="0" insertColumns="0" insertRows="0" insertHyperlinks="0" deleteColumns="0" deleteRows="0" selectLockedCells="1" sort="0" pivotTables="0"/>
  <mergeCells count="26">
    <mergeCell ref="A10:A12"/>
    <mergeCell ref="B10:B12"/>
    <mergeCell ref="C10:C12"/>
    <mergeCell ref="D10:D12"/>
    <mergeCell ref="A1:M1"/>
    <mergeCell ref="H3:H4"/>
    <mergeCell ref="B3:B4"/>
    <mergeCell ref="A3:A4"/>
    <mergeCell ref="D3:D4"/>
    <mergeCell ref="G3:G4"/>
    <mergeCell ref="I3:L3"/>
    <mergeCell ref="C3:C4"/>
    <mergeCell ref="E3:E4"/>
    <mergeCell ref="F3:F4"/>
    <mergeCell ref="M3:M4"/>
    <mergeCell ref="H5:H6"/>
    <mergeCell ref="F7:F8"/>
    <mergeCell ref="B19:E19"/>
    <mergeCell ref="B18:E18"/>
    <mergeCell ref="H17:L17"/>
    <mergeCell ref="H7:H9"/>
    <mergeCell ref="G10:G12"/>
    <mergeCell ref="F16:G16"/>
    <mergeCell ref="F17:G17"/>
    <mergeCell ref="F18:G18"/>
    <mergeCell ref="H10:H12"/>
  </mergeCells>
  <pageMargins left="0.25" right="0.25" top="0.32" bottom="0.32" header="0.3" footer="0.3"/>
  <pageSetup paperSize="9" scale="4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90" zoomScaleNormal="90" workbookViewId="0">
      <selection activeCell="H5" sqref="H5:H16"/>
    </sheetView>
  </sheetViews>
  <sheetFormatPr defaultRowHeight="18" x14ac:dyDescent="0.25"/>
  <cols>
    <col min="1" max="1" width="6.625" style="471" customWidth="1"/>
    <col min="2" max="2" width="17.25" style="471" customWidth="1"/>
    <col min="3" max="3" width="9.625" style="474" customWidth="1"/>
    <col min="4" max="4" width="8.75" style="474" customWidth="1"/>
    <col min="5" max="5" width="14" style="471" customWidth="1"/>
    <col min="6" max="6" width="41.125" style="471" customWidth="1"/>
    <col min="7" max="7" width="9.75" style="471" customWidth="1"/>
    <col min="8" max="8" width="21.125" style="471" customWidth="1"/>
    <col min="9" max="12" width="7.5" style="471" customWidth="1"/>
    <col min="13" max="13" width="20" style="471" customWidth="1"/>
    <col min="14" max="16384" width="9" style="471"/>
  </cols>
  <sheetData>
    <row r="1" spans="1:13" s="2" customFormat="1" ht="21.75" x14ac:dyDescent="0.2">
      <c r="A1" s="785" t="s">
        <v>249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</row>
    <row r="2" spans="1:13" s="14" customFormat="1" ht="21.75" x14ac:dyDescent="0.5">
      <c r="A2" s="653"/>
      <c r="B2" s="653"/>
      <c r="C2" s="654"/>
      <c r="D2" s="653"/>
      <c r="E2" s="654"/>
      <c r="F2" s="653"/>
      <c r="G2" s="653"/>
      <c r="H2" s="653"/>
      <c r="I2" s="653"/>
      <c r="J2" s="653"/>
      <c r="K2" s="653"/>
      <c r="L2" s="653"/>
      <c r="M2" s="654"/>
    </row>
    <row r="3" spans="1:13" s="14" customFormat="1" ht="36.75" customHeight="1" x14ac:dyDescent="0.5">
      <c r="A3" s="786" t="s">
        <v>0</v>
      </c>
      <c r="B3" s="787" t="s">
        <v>1</v>
      </c>
      <c r="C3" s="232" t="s">
        <v>12</v>
      </c>
      <c r="D3" s="788" t="s">
        <v>2</v>
      </c>
      <c r="E3" s="232" t="s">
        <v>3</v>
      </c>
      <c r="F3" s="790" t="s">
        <v>36</v>
      </c>
      <c r="G3" s="791" t="s">
        <v>37</v>
      </c>
      <c r="H3" s="788" t="s">
        <v>13</v>
      </c>
      <c r="I3" s="792" t="s">
        <v>45</v>
      </c>
      <c r="J3" s="793"/>
      <c r="K3" s="793"/>
      <c r="L3" s="790"/>
      <c r="M3" s="232" t="s">
        <v>4</v>
      </c>
    </row>
    <row r="4" spans="1:13" s="14" customFormat="1" ht="21.75" x14ac:dyDescent="0.5">
      <c r="A4" s="786"/>
      <c r="B4" s="787"/>
      <c r="C4" s="235" t="s">
        <v>1</v>
      </c>
      <c r="D4" s="789"/>
      <c r="E4" s="233" t="s">
        <v>5</v>
      </c>
      <c r="F4" s="790"/>
      <c r="G4" s="788"/>
      <c r="H4" s="789"/>
      <c r="I4" s="233" t="s">
        <v>14</v>
      </c>
      <c r="J4" s="233" t="s">
        <v>15</v>
      </c>
      <c r="K4" s="233" t="s">
        <v>16</v>
      </c>
      <c r="L4" s="233" t="s">
        <v>17</v>
      </c>
      <c r="M4" s="233" t="s">
        <v>6</v>
      </c>
    </row>
    <row r="5" spans="1:13" s="14" customFormat="1" ht="24" customHeight="1" x14ac:dyDescent="0.5">
      <c r="A5" s="230">
        <v>6</v>
      </c>
      <c r="B5" s="773" t="s">
        <v>79</v>
      </c>
      <c r="C5" s="779" t="s">
        <v>80</v>
      </c>
      <c r="D5" s="779" t="s">
        <v>80</v>
      </c>
      <c r="E5" s="779" t="s">
        <v>81</v>
      </c>
      <c r="F5" s="205" t="s">
        <v>250</v>
      </c>
      <c r="G5" s="780">
        <v>100000</v>
      </c>
      <c r="H5" s="782" t="s">
        <v>251</v>
      </c>
      <c r="I5" s="467"/>
      <c r="J5" s="467"/>
      <c r="K5" s="467"/>
      <c r="L5" s="467"/>
      <c r="M5" s="772" t="s">
        <v>43</v>
      </c>
    </row>
    <row r="6" spans="1:13" s="14" customFormat="1" ht="56.25" customHeight="1" x14ac:dyDescent="0.5">
      <c r="A6" s="230"/>
      <c r="B6" s="773"/>
      <c r="C6" s="774"/>
      <c r="D6" s="774"/>
      <c r="E6" s="774"/>
      <c r="F6" s="206" t="s">
        <v>82</v>
      </c>
      <c r="G6" s="781"/>
      <c r="H6" s="783"/>
      <c r="I6" s="468"/>
      <c r="J6" s="468"/>
      <c r="K6" s="468"/>
      <c r="L6" s="468"/>
      <c r="M6" s="773"/>
    </row>
    <row r="7" spans="1:13" s="14" customFormat="1" ht="52.5" customHeight="1" x14ac:dyDescent="0.5">
      <c r="A7" s="230"/>
      <c r="B7" s="773"/>
      <c r="C7" s="774"/>
      <c r="D7" s="774"/>
      <c r="E7" s="774"/>
      <c r="F7" s="206" t="s">
        <v>83</v>
      </c>
      <c r="G7" s="781"/>
      <c r="H7" s="783"/>
      <c r="I7" s="468"/>
      <c r="J7" s="468"/>
      <c r="K7" s="468"/>
      <c r="L7" s="468"/>
      <c r="M7" s="231"/>
    </row>
    <row r="8" spans="1:13" s="14" customFormat="1" ht="25.5" customHeight="1" x14ac:dyDescent="0.5">
      <c r="A8" s="230"/>
      <c r="B8" s="773"/>
      <c r="C8" s="774"/>
      <c r="D8" s="774"/>
      <c r="E8" s="775"/>
      <c r="F8" s="207" t="s">
        <v>84</v>
      </c>
      <c r="G8" s="781"/>
      <c r="H8" s="783"/>
      <c r="I8" s="469"/>
      <c r="J8" s="469"/>
      <c r="K8" s="469"/>
      <c r="L8" s="469"/>
      <c r="M8" s="127"/>
    </row>
    <row r="9" spans="1:13" s="14" customFormat="1" ht="63" customHeight="1" x14ac:dyDescent="0.5">
      <c r="A9" s="230"/>
      <c r="B9" s="773"/>
      <c r="C9" s="774"/>
      <c r="D9" s="774"/>
      <c r="E9" s="774" t="s">
        <v>81</v>
      </c>
      <c r="F9" s="208" t="s">
        <v>252</v>
      </c>
      <c r="G9" s="776"/>
      <c r="H9" s="783"/>
      <c r="I9" s="468"/>
      <c r="J9" s="468"/>
      <c r="K9" s="468"/>
      <c r="L9" s="468"/>
      <c r="M9" s="231"/>
    </row>
    <row r="10" spans="1:13" ht="43.5" x14ac:dyDescent="0.25">
      <c r="A10" s="230"/>
      <c r="B10" s="773"/>
      <c r="C10" s="774"/>
      <c r="D10" s="774"/>
      <c r="E10" s="774"/>
      <c r="F10" s="209" t="s">
        <v>85</v>
      </c>
      <c r="G10" s="776"/>
      <c r="H10" s="783"/>
      <c r="I10" s="470"/>
      <c r="J10" s="470"/>
      <c r="K10" s="470"/>
      <c r="L10" s="470"/>
      <c r="M10" s="470"/>
    </row>
    <row r="11" spans="1:13" ht="43.5" x14ac:dyDescent="0.25">
      <c r="A11" s="230"/>
      <c r="B11" s="773"/>
      <c r="C11" s="774"/>
      <c r="D11" s="774"/>
      <c r="E11" s="774"/>
      <c r="F11" s="209" t="s">
        <v>86</v>
      </c>
      <c r="G11" s="776"/>
      <c r="H11" s="783"/>
      <c r="I11" s="470"/>
      <c r="J11" s="470"/>
      <c r="K11" s="470"/>
      <c r="L11" s="470"/>
      <c r="M11" s="470"/>
    </row>
    <row r="12" spans="1:13" ht="43.5" x14ac:dyDescent="0.25">
      <c r="A12" s="230"/>
      <c r="B12" s="773"/>
      <c r="C12" s="774"/>
      <c r="D12" s="774"/>
      <c r="E12" s="774"/>
      <c r="F12" s="209" t="s">
        <v>87</v>
      </c>
      <c r="G12" s="776"/>
      <c r="H12" s="783"/>
      <c r="I12" s="470"/>
      <c r="J12" s="470"/>
      <c r="K12" s="470"/>
      <c r="L12" s="470"/>
      <c r="M12" s="470"/>
    </row>
    <row r="13" spans="1:13" ht="22.5" customHeight="1" x14ac:dyDescent="0.25">
      <c r="A13" s="230"/>
      <c r="B13" s="773"/>
      <c r="C13" s="774"/>
      <c r="D13" s="774"/>
      <c r="E13" s="774"/>
      <c r="F13" s="209" t="s">
        <v>88</v>
      </c>
      <c r="G13" s="776"/>
      <c r="H13" s="783"/>
      <c r="I13" s="470"/>
      <c r="J13" s="470"/>
      <c r="K13" s="470"/>
      <c r="L13" s="470"/>
      <c r="M13" s="470"/>
    </row>
    <row r="14" spans="1:13" ht="21.75" x14ac:dyDescent="0.25">
      <c r="A14" s="230"/>
      <c r="B14" s="773"/>
      <c r="C14" s="774"/>
      <c r="D14" s="774"/>
      <c r="E14" s="774"/>
      <c r="F14" s="209" t="s">
        <v>89</v>
      </c>
      <c r="G14" s="776"/>
      <c r="H14" s="783"/>
      <c r="I14" s="470"/>
      <c r="J14" s="470"/>
      <c r="K14" s="470"/>
      <c r="L14" s="470"/>
      <c r="M14" s="470"/>
    </row>
    <row r="15" spans="1:13" ht="21.75" x14ac:dyDescent="0.25">
      <c r="A15" s="230"/>
      <c r="B15" s="773"/>
      <c r="C15" s="774"/>
      <c r="D15" s="774"/>
      <c r="E15" s="774"/>
      <c r="F15" s="209" t="s">
        <v>90</v>
      </c>
      <c r="G15" s="776"/>
      <c r="H15" s="783"/>
      <c r="I15" s="470"/>
      <c r="J15" s="470"/>
      <c r="K15" s="470"/>
      <c r="L15" s="470"/>
      <c r="M15" s="470"/>
    </row>
    <row r="16" spans="1:13" ht="21.75" x14ac:dyDescent="0.25">
      <c r="A16" s="230"/>
      <c r="B16" s="773"/>
      <c r="C16" s="775"/>
      <c r="D16" s="775"/>
      <c r="E16" s="775"/>
      <c r="F16" s="210" t="s">
        <v>91</v>
      </c>
      <c r="G16" s="777"/>
      <c r="H16" s="784"/>
      <c r="I16" s="472"/>
      <c r="J16" s="472"/>
      <c r="K16" s="472"/>
      <c r="L16" s="472"/>
      <c r="M16" s="472"/>
    </row>
    <row r="17" spans="1:13" ht="21.75" x14ac:dyDescent="0.25">
      <c r="A17" s="211"/>
      <c r="B17" s="211"/>
      <c r="C17" s="211"/>
      <c r="D17" s="211"/>
      <c r="E17" s="211"/>
      <c r="F17" s="212" t="s">
        <v>58</v>
      </c>
      <c r="G17" s="213">
        <f>SUM(G5:G16)</f>
        <v>100000</v>
      </c>
      <c r="H17" s="473"/>
      <c r="I17" s="473"/>
      <c r="J17" s="473"/>
      <c r="K17" s="473"/>
      <c r="L17" s="473"/>
      <c r="M17" s="473"/>
    </row>
    <row r="19" spans="1:13" s="18" customFormat="1" ht="21.75" x14ac:dyDescent="0.5">
      <c r="A19" s="19"/>
      <c r="B19" s="101" t="s">
        <v>25</v>
      </c>
      <c r="C19" s="228"/>
      <c r="D19" s="101"/>
      <c r="E19" s="101"/>
      <c r="F19" s="101" t="s">
        <v>243</v>
      </c>
      <c r="G19" s="101"/>
      <c r="H19" s="101" t="s">
        <v>54</v>
      </c>
      <c r="I19" s="19"/>
      <c r="J19" s="19"/>
      <c r="K19" s="19"/>
      <c r="L19" s="19"/>
      <c r="M19" s="19"/>
    </row>
    <row r="20" spans="1:13" s="18" customFormat="1" ht="21.75" x14ac:dyDescent="0.5">
      <c r="A20" s="19"/>
      <c r="B20" s="778" t="s">
        <v>253</v>
      </c>
      <c r="C20" s="778"/>
      <c r="D20" s="778"/>
      <c r="E20" s="778"/>
      <c r="F20" s="101" t="s">
        <v>254</v>
      </c>
      <c r="G20" s="101"/>
      <c r="H20" s="228" t="s">
        <v>255</v>
      </c>
      <c r="I20" s="19"/>
      <c r="J20" s="19"/>
      <c r="K20" s="19"/>
      <c r="L20" s="19"/>
      <c r="M20" s="19"/>
    </row>
    <row r="21" spans="1:13" s="18" customFormat="1" ht="21.75" x14ac:dyDescent="0.5">
      <c r="A21" s="19"/>
      <c r="B21" s="778" t="s">
        <v>205</v>
      </c>
      <c r="C21" s="778"/>
      <c r="D21" s="778"/>
      <c r="E21" s="778"/>
      <c r="F21" s="228" t="s">
        <v>256</v>
      </c>
      <c r="G21" s="101"/>
      <c r="H21" s="228" t="s">
        <v>9</v>
      </c>
    </row>
  </sheetData>
  <mergeCells count="20">
    <mergeCell ref="A1:M1"/>
    <mergeCell ref="A2:M2"/>
    <mergeCell ref="A3:A4"/>
    <mergeCell ref="B3:B4"/>
    <mergeCell ref="D3:D4"/>
    <mergeCell ref="F3:F4"/>
    <mergeCell ref="G3:G4"/>
    <mergeCell ref="H3:H4"/>
    <mergeCell ref="I3:L3"/>
    <mergeCell ref="M5:M6"/>
    <mergeCell ref="E9:E16"/>
    <mergeCell ref="G9:G16"/>
    <mergeCell ref="B20:E20"/>
    <mergeCell ref="B21:E21"/>
    <mergeCell ref="B5:B16"/>
    <mergeCell ref="C5:C16"/>
    <mergeCell ref="D5:D16"/>
    <mergeCell ref="E5:E8"/>
    <mergeCell ref="G5:G8"/>
    <mergeCell ref="H5:H1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20" zoomScaleNormal="120" workbookViewId="0">
      <selection activeCell="H22" sqref="H22"/>
    </sheetView>
  </sheetViews>
  <sheetFormatPr defaultRowHeight="21.75" x14ac:dyDescent="0.5"/>
  <cols>
    <col min="1" max="3" width="11.625" style="12" customWidth="1"/>
    <col min="4" max="4" width="11.875" style="12" customWidth="1"/>
    <col min="5" max="5" width="10.875" style="12" customWidth="1"/>
    <col min="6" max="6" width="11.75" style="12" customWidth="1"/>
    <col min="7" max="10" width="12.25" style="12" customWidth="1"/>
    <col min="11" max="11" width="7.25" style="12" customWidth="1"/>
    <col min="12" max="16384" width="9" style="12"/>
  </cols>
  <sheetData>
    <row r="1" spans="1:12" ht="27.75" x14ac:dyDescent="0.65">
      <c r="A1" s="797" t="s">
        <v>176</v>
      </c>
      <c r="B1" s="797"/>
      <c r="C1" s="797"/>
      <c r="D1" s="797"/>
      <c r="E1" s="797"/>
      <c r="F1" s="797"/>
      <c r="G1" s="797"/>
      <c r="H1" s="797"/>
      <c r="I1" s="797"/>
      <c r="J1" s="797"/>
    </row>
    <row r="2" spans="1:12" x14ac:dyDescent="0.5">
      <c r="A2" s="799" t="s">
        <v>122</v>
      </c>
      <c r="B2" s="801" t="s">
        <v>177</v>
      </c>
      <c r="C2" s="802"/>
      <c r="D2" s="803"/>
      <c r="E2" s="798" t="s">
        <v>178</v>
      </c>
      <c r="F2" s="798"/>
      <c r="G2" s="798"/>
      <c r="H2" s="800" t="s">
        <v>179</v>
      </c>
      <c r="I2" s="800"/>
      <c r="J2" s="800"/>
    </row>
    <row r="3" spans="1:12" ht="44.25" customHeight="1" x14ac:dyDescent="0.5">
      <c r="A3" s="799"/>
      <c r="B3" s="178" t="s">
        <v>180</v>
      </c>
      <c r="C3" s="178" t="s">
        <v>181</v>
      </c>
      <c r="D3" s="178" t="s">
        <v>182</v>
      </c>
      <c r="E3" s="88" t="s">
        <v>183</v>
      </c>
      <c r="F3" s="89" t="s">
        <v>184</v>
      </c>
      <c r="G3" s="90" t="s">
        <v>185</v>
      </c>
      <c r="H3" s="123" t="s">
        <v>186</v>
      </c>
      <c r="I3" s="123" t="s">
        <v>187</v>
      </c>
      <c r="J3" s="125" t="s">
        <v>188</v>
      </c>
      <c r="K3" s="42"/>
      <c r="L3" s="43"/>
    </row>
    <row r="4" spans="1:12" x14ac:dyDescent="0.5">
      <c r="A4" s="91" t="s">
        <v>146</v>
      </c>
      <c r="B4" s="92">
        <f>'2.งบดำเนินการ'!C13</f>
        <v>550000</v>
      </c>
      <c r="C4" s="92">
        <f>'2.งบดำเนินการ'!D13</f>
        <v>634200</v>
      </c>
      <c r="D4" s="92">
        <f>'2.งบดำเนินการ'!E13</f>
        <v>1184200</v>
      </c>
      <c r="E4" s="93">
        <f t="shared" ref="E4:E9" si="0">B4*100/D4</f>
        <v>46.444857287620337</v>
      </c>
      <c r="F4" s="94">
        <f>D4*33.89/100</f>
        <v>401325.38</v>
      </c>
      <c r="G4" s="95">
        <f t="shared" ref="G4:G9" si="1">D4-F4</f>
        <v>782874.62</v>
      </c>
      <c r="H4" s="44">
        <f>'2.งบดำเนินการ'!F13</f>
        <v>400000</v>
      </c>
      <c r="I4" s="44">
        <f>'2.งบดำเนินการ'!G13</f>
        <v>80000</v>
      </c>
      <c r="J4" s="44">
        <f>'2.งบดำเนินการ'!H13</f>
        <v>480000</v>
      </c>
      <c r="K4" s="42"/>
      <c r="L4" s="43"/>
    </row>
    <row r="5" spans="1:12" x14ac:dyDescent="0.5">
      <c r="A5" s="91" t="s">
        <v>144</v>
      </c>
      <c r="B5" s="92">
        <f>'2.งบดำเนินการ'!C18</f>
        <v>307450</v>
      </c>
      <c r="C5" s="92">
        <f>'2.งบดำเนินการ'!D18</f>
        <v>957550</v>
      </c>
      <c r="D5" s="92">
        <f>'2.งบดำเนินการ'!E18</f>
        <v>1265000</v>
      </c>
      <c r="E5" s="93">
        <f t="shared" si="0"/>
        <v>24.304347826086957</v>
      </c>
      <c r="F5" s="94">
        <f>D5*33.89/100</f>
        <v>428708.5</v>
      </c>
      <c r="G5" s="95">
        <f t="shared" si="1"/>
        <v>836291.5</v>
      </c>
      <c r="H5" s="44">
        <f>'2.งบดำเนินการ'!F18</f>
        <v>224550</v>
      </c>
      <c r="I5" s="44">
        <f>'2.งบดำเนินการ'!G18</f>
        <v>498450</v>
      </c>
      <c r="J5" s="44">
        <f>'2.งบดำเนินการ'!H18</f>
        <v>723000</v>
      </c>
    </row>
    <row r="6" spans="1:12" x14ac:dyDescent="0.5">
      <c r="A6" s="91" t="s">
        <v>189</v>
      </c>
      <c r="B6" s="92">
        <f>'2.งบดำเนินการ'!C26</f>
        <v>600000</v>
      </c>
      <c r="C6" s="92">
        <f>'2.งบดำเนินการ'!D26</f>
        <v>250000</v>
      </c>
      <c r="D6" s="92">
        <f>'2.งบดำเนินการ'!E26</f>
        <v>850000</v>
      </c>
      <c r="E6" s="93">
        <f t="shared" si="0"/>
        <v>70.588235294117652</v>
      </c>
      <c r="F6" s="94">
        <f>D6*33.89/100</f>
        <v>288065</v>
      </c>
      <c r="G6" s="95">
        <f t="shared" si="1"/>
        <v>561935</v>
      </c>
      <c r="H6" s="44">
        <f>'2.งบดำเนินการ'!F26</f>
        <v>430000</v>
      </c>
      <c r="I6" s="44">
        <f>'2.งบดำเนินการ'!G26</f>
        <v>140000</v>
      </c>
      <c r="J6" s="44">
        <f>'2.งบดำเนินการ'!H26</f>
        <v>570000</v>
      </c>
      <c r="K6" s="42"/>
      <c r="L6" s="43"/>
    </row>
    <row r="7" spans="1:12" x14ac:dyDescent="0.5">
      <c r="A7" s="91" t="s">
        <v>145</v>
      </c>
      <c r="B7" s="92">
        <f>'2.งบดำเนินการ'!C32</f>
        <v>260000</v>
      </c>
      <c r="C7" s="92">
        <f>'2.งบดำเนินการ'!D32</f>
        <v>1029250</v>
      </c>
      <c r="D7" s="92">
        <f>'2.งบดำเนินการ'!E32</f>
        <v>1289250</v>
      </c>
      <c r="E7" s="93">
        <f t="shared" si="0"/>
        <v>20.166763622261005</v>
      </c>
      <c r="F7" s="94">
        <f>D7*33.89/100</f>
        <v>436926.82500000001</v>
      </c>
      <c r="G7" s="95">
        <f t="shared" si="1"/>
        <v>852323.17500000005</v>
      </c>
      <c r="H7" s="44">
        <f>'2.งบดำเนินการ'!F32</f>
        <v>260000</v>
      </c>
      <c r="I7" s="44">
        <f>'2.งบดำเนินการ'!G32</f>
        <v>590000</v>
      </c>
      <c r="J7" s="44">
        <f>'2.งบดำเนินการ'!H32</f>
        <v>850000</v>
      </c>
    </row>
    <row r="8" spans="1:12" x14ac:dyDescent="0.5">
      <c r="A8" s="91" t="s">
        <v>143</v>
      </c>
      <c r="B8" s="92">
        <f>'2.งบดำเนินการ'!C37</f>
        <v>990100</v>
      </c>
      <c r="C8" s="92">
        <f>'2.งบดำเนินการ'!D37</f>
        <v>1984814</v>
      </c>
      <c r="D8" s="92">
        <f>'2.งบดำเนินการ'!E37</f>
        <v>2974914</v>
      </c>
      <c r="E8" s="93">
        <f t="shared" si="0"/>
        <v>33.281634359850401</v>
      </c>
      <c r="F8" s="94">
        <f>D8*33.89/100</f>
        <v>1008198.3546000001</v>
      </c>
      <c r="G8" s="95">
        <f t="shared" si="1"/>
        <v>1966715.6453999998</v>
      </c>
      <c r="H8" s="44">
        <f>'2.งบดำเนินการ'!F37</f>
        <v>935450</v>
      </c>
      <c r="I8" s="44">
        <f>'2.งบดำเนินการ'!G37</f>
        <v>1041550</v>
      </c>
      <c r="J8" s="44">
        <f>'2.งบดำเนินการ'!H37</f>
        <v>1977000</v>
      </c>
      <c r="K8" s="42"/>
      <c r="L8" s="43"/>
    </row>
    <row r="9" spans="1:12" x14ac:dyDescent="0.5">
      <c r="A9" s="181" t="s">
        <v>77</v>
      </c>
      <c r="B9" s="179">
        <f>SUM(B4:B8)</f>
        <v>2707550</v>
      </c>
      <c r="C9" s="179">
        <f>SUM(C4:C8)</f>
        <v>4855814</v>
      </c>
      <c r="D9" s="180">
        <f>SUM(D4:D8)</f>
        <v>7563364</v>
      </c>
      <c r="E9" s="96">
        <f t="shared" si="0"/>
        <v>35.798224176437891</v>
      </c>
      <c r="F9" s="97">
        <f>SUM(F8:F8)</f>
        <v>1008198.3546000001</v>
      </c>
      <c r="G9" s="98">
        <f t="shared" si="1"/>
        <v>6555165.6453999998</v>
      </c>
      <c r="H9" s="45">
        <f>SUM(H4:H8)</f>
        <v>2250000</v>
      </c>
      <c r="I9" s="45">
        <f>SUM(I4:I8)</f>
        <v>2350000</v>
      </c>
      <c r="J9" s="45">
        <f>SUM(H9:I9)</f>
        <v>4600000</v>
      </c>
    </row>
    <row r="10" spans="1:12" x14ac:dyDescent="0.5">
      <c r="A10" s="804" t="s">
        <v>239</v>
      </c>
      <c r="B10" s="804"/>
      <c r="C10" s="804"/>
      <c r="D10" s="804"/>
      <c r="E10" s="804"/>
      <c r="F10" s="804"/>
      <c r="G10" s="805"/>
      <c r="H10" s="176">
        <v>250000</v>
      </c>
      <c r="I10" s="176">
        <v>150000</v>
      </c>
      <c r="J10" s="176">
        <f>SUM(H10:I10)</f>
        <v>400000</v>
      </c>
    </row>
    <row r="11" spans="1:12" x14ac:dyDescent="0.5">
      <c r="A11" s="794" t="s">
        <v>58</v>
      </c>
      <c r="B11" s="795"/>
      <c r="C11" s="795"/>
      <c r="D11" s="795"/>
      <c r="E11" s="795"/>
      <c r="F11" s="795"/>
      <c r="G11" s="796"/>
      <c r="H11" s="177">
        <f>SUM(H9:H10)</f>
        <v>2500000</v>
      </c>
      <c r="I11" s="177">
        <f>SUM(I9:I10)</f>
        <v>2500000</v>
      </c>
      <c r="J11" s="177">
        <f>SUM(H11:I11)</f>
        <v>5000000</v>
      </c>
    </row>
    <row r="12" spans="1:12" x14ac:dyDescent="0.5">
      <c r="E12" s="46"/>
      <c r="F12" s="46"/>
      <c r="G12" s="46"/>
      <c r="H12" s="46"/>
      <c r="I12" s="46"/>
      <c r="J12" s="46"/>
    </row>
    <row r="13" spans="1:12" x14ac:dyDescent="0.5">
      <c r="A13" s="812" t="s">
        <v>424</v>
      </c>
      <c r="B13" s="813"/>
      <c r="C13" s="813"/>
      <c r="D13" s="814"/>
      <c r="E13" s="597" t="s">
        <v>191</v>
      </c>
      <c r="F13" s="597" t="s">
        <v>192</v>
      </c>
      <c r="G13" s="100" t="s">
        <v>193</v>
      </c>
      <c r="H13" s="771" t="s">
        <v>190</v>
      </c>
      <c r="I13" s="771"/>
      <c r="J13" s="771"/>
    </row>
    <row r="14" spans="1:12" x14ac:dyDescent="0.5">
      <c r="A14" s="598" t="s">
        <v>194</v>
      </c>
      <c r="B14" s="598"/>
      <c r="C14" s="598"/>
      <c r="D14" s="598"/>
      <c r="E14" s="102">
        <v>600000</v>
      </c>
      <c r="F14" s="102">
        <v>300000</v>
      </c>
      <c r="G14" s="102">
        <v>300000</v>
      </c>
      <c r="H14" s="815" t="s">
        <v>425</v>
      </c>
      <c r="I14" s="816"/>
      <c r="J14" s="817"/>
    </row>
    <row r="15" spans="1:12" x14ac:dyDescent="0.5">
      <c r="A15" s="806" t="s">
        <v>195</v>
      </c>
      <c r="B15" s="807"/>
      <c r="C15" s="807"/>
      <c r="D15" s="808"/>
      <c r="E15" s="102">
        <v>75000</v>
      </c>
      <c r="F15" s="103">
        <v>35000</v>
      </c>
      <c r="G15" s="103">
        <v>40000</v>
      </c>
      <c r="H15" s="815"/>
      <c r="I15" s="816"/>
      <c r="J15" s="817"/>
    </row>
    <row r="16" spans="1:12" x14ac:dyDescent="0.5">
      <c r="A16" s="598" t="s">
        <v>196</v>
      </c>
      <c r="B16" s="598"/>
      <c r="C16" s="598"/>
      <c r="D16" s="598"/>
      <c r="E16" s="102">
        <v>77000</v>
      </c>
      <c r="F16" s="102">
        <v>0</v>
      </c>
      <c r="G16" s="102">
        <v>77000</v>
      </c>
      <c r="H16" s="815" t="s">
        <v>427</v>
      </c>
      <c r="I16" s="816"/>
      <c r="J16" s="817"/>
    </row>
    <row r="17" spans="1:10" x14ac:dyDescent="0.5">
      <c r="A17" s="809" t="s">
        <v>197</v>
      </c>
      <c r="B17" s="810"/>
      <c r="C17" s="810"/>
      <c r="D17" s="811"/>
      <c r="E17" s="102">
        <v>50000</v>
      </c>
      <c r="F17" s="102">
        <v>37900</v>
      </c>
      <c r="G17" s="102">
        <v>12100</v>
      </c>
      <c r="H17" s="815" t="s">
        <v>426</v>
      </c>
      <c r="I17" s="816"/>
      <c r="J17" s="817"/>
    </row>
    <row r="18" spans="1:10" x14ac:dyDescent="0.5">
      <c r="A18" s="812" t="s">
        <v>77</v>
      </c>
      <c r="B18" s="813"/>
      <c r="C18" s="813"/>
      <c r="D18" s="814"/>
      <c r="E18" s="594">
        <f>SUM(E14:E17)</f>
        <v>802000</v>
      </c>
      <c r="F18" s="594">
        <f>SUM(F14:F17)</f>
        <v>372900</v>
      </c>
      <c r="G18" s="594">
        <f>SUM(G14:G17)</f>
        <v>429100</v>
      </c>
      <c r="H18" s="818"/>
      <c r="I18" s="819"/>
      <c r="J18" s="820"/>
    </row>
  </sheetData>
  <mergeCells count="17">
    <mergeCell ref="A15:D15"/>
    <mergeCell ref="A17:D17"/>
    <mergeCell ref="A18:D18"/>
    <mergeCell ref="H13:J13"/>
    <mergeCell ref="H14:J14"/>
    <mergeCell ref="H15:J15"/>
    <mergeCell ref="H16:J16"/>
    <mergeCell ref="H17:J17"/>
    <mergeCell ref="H18:J18"/>
    <mergeCell ref="A13:D13"/>
    <mergeCell ref="A11:G11"/>
    <mergeCell ref="A1:J1"/>
    <mergeCell ref="E2:G2"/>
    <mergeCell ref="A2:A3"/>
    <mergeCell ref="H2:J2"/>
    <mergeCell ref="B2:D2"/>
    <mergeCell ref="A10:G10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opLeftCell="A17" zoomScaleNormal="100" workbookViewId="0">
      <selection activeCell="J8" sqref="J8"/>
    </sheetView>
  </sheetViews>
  <sheetFormatPr defaultRowHeight="21.75" x14ac:dyDescent="0.5"/>
  <cols>
    <col min="1" max="1" width="14" style="12" customWidth="1"/>
    <col min="2" max="2" width="8.625" style="12" customWidth="1"/>
    <col min="3" max="3" width="13.25" style="12" customWidth="1"/>
    <col min="4" max="4" width="7.875" style="12" customWidth="1"/>
    <col min="5" max="5" width="6.875" style="12" customWidth="1"/>
    <col min="6" max="6" width="9.875" style="12" customWidth="1"/>
    <col min="7" max="7" width="8.375" style="12" customWidth="1"/>
    <col min="8" max="8" width="8.75" style="12" customWidth="1"/>
    <col min="9" max="9" width="8.25" style="12" customWidth="1"/>
    <col min="10" max="16384" width="9" style="12"/>
  </cols>
  <sheetData>
    <row r="1" spans="1:12" ht="21" customHeight="1" x14ac:dyDescent="0.5">
      <c r="A1" s="822" t="s">
        <v>165</v>
      </c>
      <c r="B1" s="822"/>
      <c r="C1" s="822"/>
      <c r="D1" s="822"/>
      <c r="E1" s="822"/>
      <c r="F1" s="822"/>
      <c r="G1" s="822"/>
      <c r="H1" s="822"/>
      <c r="I1" s="822"/>
    </row>
    <row r="2" spans="1:12" ht="8.25" customHeight="1" x14ac:dyDescent="0.5"/>
    <row r="3" spans="1:12" s="60" customFormat="1" ht="20.25" customHeight="1" x14ac:dyDescent="0.2">
      <c r="A3" s="821" t="s">
        <v>167</v>
      </c>
      <c r="B3" s="821"/>
      <c r="C3" s="821"/>
      <c r="D3" s="821"/>
      <c r="E3" s="821"/>
      <c r="F3" s="821"/>
      <c r="G3" s="821"/>
      <c r="H3" s="821"/>
      <c r="I3" s="821"/>
    </row>
    <row r="4" spans="1:12" ht="24.75" customHeight="1" x14ac:dyDescent="0.5">
      <c r="A4" s="115" t="s">
        <v>122</v>
      </c>
      <c r="B4" s="116" t="s">
        <v>151</v>
      </c>
      <c r="C4" s="823" t="s">
        <v>168</v>
      </c>
      <c r="D4" s="824"/>
      <c r="E4" s="824"/>
      <c r="F4" s="824"/>
      <c r="G4" s="824"/>
      <c r="H4" s="824"/>
      <c r="I4" s="824"/>
    </row>
    <row r="5" spans="1:12" ht="22.5" customHeight="1" x14ac:dyDescent="0.5">
      <c r="A5" s="117" t="s">
        <v>143</v>
      </c>
      <c r="B5" s="118">
        <v>50000</v>
      </c>
      <c r="C5" s="770" t="s">
        <v>60</v>
      </c>
      <c r="D5" s="770"/>
      <c r="E5" s="770"/>
      <c r="F5" s="770"/>
      <c r="G5" s="770"/>
      <c r="H5" s="770"/>
      <c r="I5" s="770"/>
      <c r="J5" s="114"/>
    </row>
    <row r="6" spans="1:12" ht="22.5" customHeight="1" x14ac:dyDescent="0.5">
      <c r="A6" s="117" t="s">
        <v>144</v>
      </c>
      <c r="B6" s="118">
        <v>50000</v>
      </c>
      <c r="C6" s="827" t="s">
        <v>53</v>
      </c>
      <c r="D6" s="827"/>
      <c r="E6" s="827"/>
      <c r="F6" s="827"/>
      <c r="G6" s="827"/>
      <c r="H6" s="827"/>
      <c r="I6" s="827"/>
    </row>
    <row r="7" spans="1:12" ht="45.75" customHeight="1" x14ac:dyDescent="0.5">
      <c r="A7" s="117" t="s">
        <v>145</v>
      </c>
      <c r="B7" s="118">
        <v>100000</v>
      </c>
      <c r="C7" s="828" t="s">
        <v>22</v>
      </c>
      <c r="D7" s="828"/>
      <c r="E7" s="828"/>
      <c r="F7" s="828"/>
      <c r="G7" s="828"/>
      <c r="H7" s="828"/>
      <c r="I7" s="828"/>
    </row>
    <row r="8" spans="1:12" ht="48" customHeight="1" x14ac:dyDescent="0.5">
      <c r="A8" s="117" t="s">
        <v>146</v>
      </c>
      <c r="B8" s="118">
        <v>300000</v>
      </c>
      <c r="C8" s="828" t="s">
        <v>172</v>
      </c>
      <c r="D8" s="828"/>
      <c r="E8" s="828"/>
      <c r="F8" s="828"/>
      <c r="G8" s="828"/>
      <c r="H8" s="828"/>
      <c r="I8" s="828"/>
    </row>
    <row r="9" spans="1:12" ht="18" customHeight="1" x14ac:dyDescent="0.5">
      <c r="A9" s="75" t="s">
        <v>148</v>
      </c>
      <c r="B9" s="74">
        <f>SUM(B5:B8)</f>
        <v>500000</v>
      </c>
      <c r="C9" s="829"/>
      <c r="D9" s="829"/>
      <c r="E9" s="829"/>
      <c r="F9" s="829"/>
      <c r="G9" s="829"/>
      <c r="H9" s="829"/>
      <c r="I9" s="829"/>
    </row>
    <row r="10" spans="1:12" ht="12" customHeight="1" x14ac:dyDescent="0.5"/>
    <row r="11" spans="1:12" ht="22.5" customHeight="1" x14ac:dyDescent="0.5">
      <c r="A11" s="821" t="s">
        <v>169</v>
      </c>
      <c r="B11" s="821"/>
      <c r="C11" s="821"/>
      <c r="D11" s="821"/>
      <c r="E11" s="821"/>
      <c r="F11" s="821"/>
      <c r="G11" s="821"/>
      <c r="H11" s="821"/>
      <c r="I11" s="821"/>
    </row>
    <row r="12" spans="1:12" ht="20.25" customHeight="1" x14ac:dyDescent="0.5">
      <c r="A12" s="76" t="s">
        <v>150</v>
      </c>
    </row>
    <row r="13" spans="1:12" ht="24" customHeight="1" x14ac:dyDescent="0.5">
      <c r="A13" s="22" t="s">
        <v>170</v>
      </c>
      <c r="B13" s="61"/>
      <c r="C13" s="61"/>
      <c r="D13" s="14"/>
      <c r="E13" s="62"/>
      <c r="F13" s="14"/>
      <c r="G13" s="104"/>
      <c r="H13" s="105"/>
      <c r="I13" s="106"/>
      <c r="J13" s="14"/>
      <c r="K13" s="14"/>
    </row>
    <row r="14" spans="1:12" ht="38.25" customHeight="1" x14ac:dyDescent="0.5">
      <c r="A14" s="830" t="s">
        <v>171</v>
      </c>
      <c r="B14" s="830"/>
      <c r="C14" s="830"/>
      <c r="D14" s="830"/>
      <c r="E14" s="830"/>
      <c r="F14" s="830"/>
      <c r="G14" s="107"/>
      <c r="H14" s="105"/>
      <c r="I14" s="106"/>
      <c r="J14" s="63"/>
      <c r="K14" s="14"/>
    </row>
    <row r="15" spans="1:12" s="64" customFormat="1" ht="24.75" customHeight="1" x14ac:dyDescent="0.5">
      <c r="A15" s="832" t="s">
        <v>173</v>
      </c>
      <c r="B15" s="832"/>
      <c r="C15" s="831" t="s">
        <v>174</v>
      </c>
      <c r="D15" s="831"/>
      <c r="F15" s="119" t="s">
        <v>198</v>
      </c>
      <c r="G15" s="120" t="s">
        <v>163</v>
      </c>
      <c r="H15" s="119" t="s">
        <v>199</v>
      </c>
      <c r="I15" s="120" t="s">
        <v>200</v>
      </c>
      <c r="J15" s="12"/>
      <c r="K15" s="12"/>
      <c r="L15" s="12"/>
    </row>
    <row r="16" spans="1:12" s="64" customFormat="1" ht="24.75" customHeight="1" x14ac:dyDescent="0.5">
      <c r="A16" s="58" t="s">
        <v>164</v>
      </c>
      <c r="B16" s="58" t="s">
        <v>166</v>
      </c>
      <c r="C16" s="79" t="s">
        <v>164</v>
      </c>
      <c r="D16" s="79" t="s">
        <v>166</v>
      </c>
      <c r="F16" s="111" t="s">
        <v>147</v>
      </c>
      <c r="G16" s="108">
        <v>100000</v>
      </c>
      <c r="H16" s="109">
        <v>50000</v>
      </c>
      <c r="I16" s="108">
        <v>50000</v>
      </c>
      <c r="J16" s="12"/>
      <c r="K16" s="12"/>
      <c r="L16" s="12"/>
    </row>
    <row r="17" spans="1:12" s="64" customFormat="1" ht="19.5" customHeight="1" x14ac:dyDescent="0.5">
      <c r="A17" s="203" t="s">
        <v>147</v>
      </c>
      <c r="B17" s="65">
        <v>100000</v>
      </c>
      <c r="C17" s="203" t="s">
        <v>154</v>
      </c>
      <c r="D17" s="65">
        <v>100000</v>
      </c>
      <c r="F17" s="111" t="s">
        <v>175</v>
      </c>
      <c r="G17" s="108">
        <v>30000</v>
      </c>
      <c r="H17" s="109">
        <v>30000</v>
      </c>
      <c r="I17" s="108">
        <v>0</v>
      </c>
      <c r="J17" s="12"/>
      <c r="K17" s="12"/>
      <c r="L17" s="12"/>
    </row>
    <row r="18" spans="1:12" s="64" customFormat="1" ht="19.5" customHeight="1" x14ac:dyDescent="0.5">
      <c r="A18" s="66" t="s">
        <v>201</v>
      </c>
      <c r="B18" s="67">
        <v>100000</v>
      </c>
      <c r="C18" s="66" t="s">
        <v>201</v>
      </c>
      <c r="D18" s="67">
        <v>0</v>
      </c>
      <c r="F18" s="111" t="s">
        <v>152</v>
      </c>
      <c r="G18" s="122">
        <v>35000</v>
      </c>
      <c r="H18" s="109">
        <v>35000</v>
      </c>
      <c r="I18" s="108">
        <v>0</v>
      </c>
      <c r="J18" s="12"/>
      <c r="K18" s="12"/>
      <c r="L18" s="12"/>
    </row>
    <row r="19" spans="1:12" s="64" customFormat="1" ht="19.5" customHeight="1" x14ac:dyDescent="0.5">
      <c r="A19" s="66" t="s">
        <v>149</v>
      </c>
      <c r="B19" s="67">
        <v>0</v>
      </c>
      <c r="C19" s="66" t="s">
        <v>156</v>
      </c>
      <c r="D19" s="67">
        <v>35000</v>
      </c>
      <c r="F19" s="111" t="s">
        <v>153</v>
      </c>
      <c r="G19" s="108">
        <v>100000</v>
      </c>
      <c r="H19" s="109">
        <v>50000</v>
      </c>
      <c r="I19" s="108">
        <v>50000</v>
      </c>
      <c r="J19" s="12"/>
      <c r="K19" s="12"/>
      <c r="L19" s="12"/>
    </row>
    <row r="20" spans="1:12" s="64" customFormat="1" ht="19.5" customHeight="1" x14ac:dyDescent="0.5">
      <c r="A20" s="66" t="s">
        <v>175</v>
      </c>
      <c r="B20" s="67">
        <v>30000</v>
      </c>
      <c r="C20" s="66" t="s">
        <v>155</v>
      </c>
      <c r="D20" s="67">
        <v>0</v>
      </c>
      <c r="F20" s="111" t="s">
        <v>154</v>
      </c>
      <c r="G20" s="108">
        <v>100000</v>
      </c>
      <c r="H20" s="109">
        <v>50000</v>
      </c>
      <c r="I20" s="108">
        <v>50000</v>
      </c>
      <c r="J20" s="12"/>
      <c r="K20" s="12"/>
      <c r="L20" s="12"/>
    </row>
    <row r="21" spans="1:12" s="64" customFormat="1" ht="19.5" customHeight="1" x14ac:dyDescent="0.5">
      <c r="A21" s="66" t="s">
        <v>152</v>
      </c>
      <c r="B21" s="67">
        <v>35000</v>
      </c>
      <c r="C21" s="66" t="s">
        <v>157</v>
      </c>
      <c r="D21" s="67">
        <v>0</v>
      </c>
      <c r="F21" s="111" t="s">
        <v>156</v>
      </c>
      <c r="G21" s="122">
        <v>35000</v>
      </c>
      <c r="H21" s="108">
        <v>35000</v>
      </c>
      <c r="I21" s="108">
        <v>0</v>
      </c>
      <c r="J21" s="12"/>
      <c r="K21" s="12"/>
      <c r="L21" s="12"/>
    </row>
    <row r="22" spans="1:12" s="64" customFormat="1" ht="19.5" customHeight="1" x14ac:dyDescent="0.5">
      <c r="A22" s="204" t="s">
        <v>153</v>
      </c>
      <c r="B22" s="68">
        <v>50000</v>
      </c>
      <c r="C22" s="204" t="s">
        <v>153</v>
      </c>
      <c r="D22" s="68">
        <v>50000</v>
      </c>
      <c r="E22" s="77"/>
      <c r="F22" s="99" t="s">
        <v>77</v>
      </c>
      <c r="G22" s="110">
        <f>SUM(G16:G21)</f>
        <v>400000</v>
      </c>
      <c r="H22" s="112">
        <f>SUM(H16:H21)</f>
        <v>250000</v>
      </c>
      <c r="I22" s="110">
        <f>SUM(I16:I21)</f>
        <v>150000</v>
      </c>
      <c r="J22" s="12"/>
      <c r="K22" s="12"/>
      <c r="L22" s="12"/>
    </row>
    <row r="23" spans="1:12" s="64" customFormat="1" ht="22.5" customHeight="1" x14ac:dyDescent="0.5">
      <c r="A23" s="84" t="s">
        <v>77</v>
      </c>
      <c r="B23" s="85">
        <f>SUM(B17:B22)</f>
        <v>315000</v>
      </c>
      <c r="C23" s="86" t="s">
        <v>77</v>
      </c>
      <c r="D23" s="87">
        <f>SUM(D17:D22)</f>
        <v>185000</v>
      </c>
      <c r="E23" s="78"/>
      <c r="F23" s="825" t="s">
        <v>202</v>
      </c>
      <c r="G23" s="825"/>
      <c r="H23" s="825"/>
      <c r="I23" s="825"/>
      <c r="J23" s="113"/>
      <c r="K23" s="12"/>
      <c r="L23" s="12"/>
    </row>
    <row r="24" spans="1:12" s="64" customFormat="1" ht="13.5" customHeight="1" x14ac:dyDescent="0.5">
      <c r="A24" s="21"/>
      <c r="B24" s="69"/>
      <c r="C24" s="21"/>
      <c r="D24" s="70"/>
      <c r="F24" s="826"/>
      <c r="G24" s="826"/>
      <c r="H24" s="826"/>
      <c r="I24" s="826"/>
    </row>
    <row r="25" spans="1:12" ht="23.25" customHeight="1" x14ac:dyDescent="0.5">
      <c r="A25" s="76" t="s">
        <v>162</v>
      </c>
      <c r="B25" s="59"/>
      <c r="C25" s="59"/>
    </row>
    <row r="26" spans="1:12" ht="21.75" customHeight="1" x14ac:dyDescent="0.5">
      <c r="A26" s="80" t="s">
        <v>161</v>
      </c>
      <c r="B26" s="83" t="s">
        <v>164</v>
      </c>
      <c r="C26" s="83" t="s">
        <v>163</v>
      </c>
    </row>
    <row r="27" spans="1:12" ht="17.25" customHeight="1" x14ac:dyDescent="0.5">
      <c r="A27" s="71" t="s">
        <v>158</v>
      </c>
      <c r="B27" s="71" t="s">
        <v>154</v>
      </c>
      <c r="C27" s="65">
        <v>100000</v>
      </c>
    </row>
    <row r="28" spans="1:12" ht="17.25" customHeight="1" x14ac:dyDescent="0.5">
      <c r="A28" s="72" t="s">
        <v>159</v>
      </c>
      <c r="B28" s="72" t="s">
        <v>147</v>
      </c>
      <c r="C28" s="67">
        <v>100000</v>
      </c>
      <c r="D28" s="128" t="s">
        <v>203</v>
      </c>
    </row>
    <row r="29" spans="1:12" ht="17.25" customHeight="1" x14ac:dyDescent="0.5">
      <c r="A29" s="72"/>
      <c r="B29" s="66" t="s">
        <v>152</v>
      </c>
      <c r="C29" s="67">
        <v>100000</v>
      </c>
    </row>
    <row r="30" spans="1:12" ht="17.25" customHeight="1" x14ac:dyDescent="0.5">
      <c r="A30" s="72"/>
      <c r="B30" s="72" t="s">
        <v>153</v>
      </c>
      <c r="C30" s="67">
        <v>100000</v>
      </c>
    </row>
    <row r="31" spans="1:12" ht="17.25" customHeight="1" x14ac:dyDescent="0.5">
      <c r="A31" s="73" t="s">
        <v>160</v>
      </c>
      <c r="B31" s="73" t="s">
        <v>145</v>
      </c>
      <c r="C31" s="68">
        <v>100000</v>
      </c>
    </row>
    <row r="32" spans="1:12" ht="17.25" customHeight="1" x14ac:dyDescent="0.5">
      <c r="A32" s="80"/>
      <c r="B32" s="81" t="s">
        <v>77</v>
      </c>
      <c r="C32" s="82">
        <f>SUM(C27:C31)</f>
        <v>500000</v>
      </c>
    </row>
    <row r="33" spans="3:3" x14ac:dyDescent="0.5">
      <c r="C33" s="46"/>
    </row>
  </sheetData>
  <mergeCells count="13">
    <mergeCell ref="A3:I3"/>
    <mergeCell ref="A1:I1"/>
    <mergeCell ref="A11:I11"/>
    <mergeCell ref="C4:I4"/>
    <mergeCell ref="F23:I24"/>
    <mergeCell ref="C6:I6"/>
    <mergeCell ref="C5:I5"/>
    <mergeCell ref="C7:I7"/>
    <mergeCell ref="C8:I8"/>
    <mergeCell ref="C9:I9"/>
    <mergeCell ref="A14:F14"/>
    <mergeCell ref="C15:D15"/>
    <mergeCell ref="A15:B15"/>
  </mergeCells>
  <pageMargins left="0.59" right="0.44" top="0.44" bottom="0.38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opLeftCell="A7" zoomScale="80" zoomScaleNormal="80" workbookViewId="0">
      <selection activeCell="E14" sqref="E14"/>
    </sheetView>
  </sheetViews>
  <sheetFormatPr defaultRowHeight="14.25" x14ac:dyDescent="0.2"/>
  <cols>
    <col min="1" max="1" width="6.875" customWidth="1"/>
    <col min="2" max="2" width="23.5" customWidth="1"/>
    <col min="3" max="3" width="15.625" style="23" customWidth="1"/>
    <col min="4" max="4" width="12.5" style="23" customWidth="1"/>
    <col min="5" max="5" width="15.25" customWidth="1"/>
    <col min="6" max="6" width="36.75" customWidth="1"/>
    <col min="7" max="7" width="11.875" customWidth="1"/>
    <col min="8" max="8" width="28" customWidth="1"/>
    <col min="9" max="9" width="13.625" customWidth="1"/>
    <col min="10" max="10" width="14.25" customWidth="1"/>
    <col min="11" max="11" width="15.375" customWidth="1"/>
  </cols>
  <sheetData>
    <row r="1" spans="1:11" s="2" customFormat="1" ht="24" x14ac:dyDescent="0.2">
      <c r="A1" s="833" t="s">
        <v>204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</row>
    <row r="2" spans="1:11" s="14" customFormat="1" ht="15" customHeight="1" x14ac:dyDescent="0.5">
      <c r="A2" s="653"/>
      <c r="B2" s="653"/>
      <c r="C2" s="654"/>
      <c r="D2" s="653"/>
      <c r="E2" s="654"/>
      <c r="F2" s="653"/>
      <c r="G2" s="653"/>
      <c r="H2" s="653"/>
      <c r="I2" s="653"/>
      <c r="J2" s="653"/>
      <c r="K2" s="654"/>
    </row>
    <row r="3" spans="1:11" s="14" customFormat="1" ht="42.75" customHeight="1" x14ac:dyDescent="0.5">
      <c r="A3" s="752" t="s">
        <v>0</v>
      </c>
      <c r="B3" s="752" t="s">
        <v>1</v>
      </c>
      <c r="C3" s="182" t="s">
        <v>12</v>
      </c>
      <c r="D3" s="834" t="s">
        <v>2</v>
      </c>
      <c r="E3" s="182" t="s">
        <v>3</v>
      </c>
      <c r="F3" s="182" t="s">
        <v>7</v>
      </c>
      <c r="G3" s="836" t="s">
        <v>238</v>
      </c>
      <c r="H3" s="836" t="s">
        <v>13</v>
      </c>
      <c r="I3" s="836" t="s">
        <v>45</v>
      </c>
      <c r="J3" s="836"/>
      <c r="K3" s="182" t="s">
        <v>4</v>
      </c>
    </row>
    <row r="4" spans="1:11" s="14" customFormat="1" ht="31.5" customHeight="1" x14ac:dyDescent="0.5">
      <c r="A4" s="752"/>
      <c r="B4" s="752"/>
      <c r="C4" s="183" t="s">
        <v>1</v>
      </c>
      <c r="D4" s="835"/>
      <c r="E4" s="184" t="s">
        <v>5</v>
      </c>
      <c r="F4" s="184" t="s">
        <v>8</v>
      </c>
      <c r="G4" s="836"/>
      <c r="H4" s="836"/>
      <c r="I4" s="186" t="s">
        <v>236</v>
      </c>
      <c r="J4" s="186" t="s">
        <v>237</v>
      </c>
      <c r="K4" s="184" t="s">
        <v>6</v>
      </c>
    </row>
    <row r="5" spans="1:11" s="22" customFormat="1" ht="45" customHeight="1" x14ac:dyDescent="0.55000000000000004">
      <c r="A5" s="849">
        <v>1</v>
      </c>
      <c r="B5" s="840" t="s">
        <v>248</v>
      </c>
      <c r="C5" s="49" t="s">
        <v>80</v>
      </c>
      <c r="D5" s="49" t="s">
        <v>80</v>
      </c>
      <c r="E5" s="843" t="s">
        <v>241</v>
      </c>
      <c r="F5" s="185" t="s">
        <v>246</v>
      </c>
      <c r="G5" s="199"/>
      <c r="H5" s="846" t="s">
        <v>240</v>
      </c>
      <c r="I5" s="126"/>
      <c r="J5" s="126"/>
      <c r="K5" s="837" t="s">
        <v>242</v>
      </c>
    </row>
    <row r="6" spans="1:11" s="22" customFormat="1" ht="28.5" customHeight="1" x14ac:dyDescent="0.55000000000000004">
      <c r="A6" s="850"/>
      <c r="B6" s="841"/>
      <c r="C6" s="48"/>
      <c r="D6" s="48"/>
      <c r="E6" s="844"/>
      <c r="F6" s="189" t="s">
        <v>211</v>
      </c>
      <c r="G6" s="200">
        <v>100000</v>
      </c>
      <c r="H6" s="847"/>
      <c r="I6" s="191">
        <v>50000</v>
      </c>
      <c r="J6" s="191">
        <v>50000</v>
      </c>
      <c r="K6" s="838"/>
    </row>
    <row r="7" spans="1:11" s="22" customFormat="1" ht="28.5" customHeight="1" x14ac:dyDescent="0.55000000000000004">
      <c r="A7" s="850"/>
      <c r="B7" s="841"/>
      <c r="C7" s="48"/>
      <c r="D7" s="48"/>
      <c r="E7" s="844"/>
      <c r="F7" s="189" t="s">
        <v>210</v>
      </c>
      <c r="G7" s="200">
        <v>30000</v>
      </c>
      <c r="H7" s="847"/>
      <c r="I7" s="191">
        <v>30000</v>
      </c>
      <c r="J7" s="191">
        <v>0</v>
      </c>
      <c r="K7" s="839"/>
    </row>
    <row r="8" spans="1:11" s="22" customFormat="1" ht="50.25" customHeight="1" x14ac:dyDescent="0.55000000000000004">
      <c r="A8" s="850"/>
      <c r="B8" s="841"/>
      <c r="C8" s="48"/>
      <c r="D8" s="48"/>
      <c r="E8" s="844"/>
      <c r="F8" s="189" t="s">
        <v>209</v>
      </c>
      <c r="G8" s="200">
        <v>35000</v>
      </c>
      <c r="H8" s="847"/>
      <c r="I8" s="191">
        <v>35000</v>
      </c>
      <c r="J8" s="191">
        <v>0</v>
      </c>
      <c r="K8" s="202" t="s">
        <v>247</v>
      </c>
    </row>
    <row r="9" spans="1:11" s="22" customFormat="1" ht="30" customHeight="1" x14ac:dyDescent="0.55000000000000004">
      <c r="A9" s="850"/>
      <c r="B9" s="841"/>
      <c r="C9" s="48"/>
      <c r="D9" s="48"/>
      <c r="E9" s="844"/>
      <c r="F9" s="189" t="s">
        <v>208</v>
      </c>
      <c r="G9" s="200">
        <v>100000</v>
      </c>
      <c r="H9" s="847"/>
      <c r="I9" s="191">
        <v>50000</v>
      </c>
      <c r="J9" s="191">
        <v>50000</v>
      </c>
      <c r="K9" s="187"/>
    </row>
    <row r="10" spans="1:11" s="22" customFormat="1" ht="47.25" customHeight="1" x14ac:dyDescent="0.55000000000000004">
      <c r="A10" s="850"/>
      <c r="B10" s="841"/>
      <c r="C10" s="48"/>
      <c r="D10" s="48"/>
      <c r="E10" s="48"/>
      <c r="F10" s="189" t="s">
        <v>207</v>
      </c>
      <c r="G10" s="200">
        <v>100000</v>
      </c>
      <c r="H10" s="847"/>
      <c r="I10" s="191">
        <v>50000</v>
      </c>
      <c r="J10" s="191">
        <v>50000</v>
      </c>
      <c r="K10" s="187"/>
    </row>
    <row r="11" spans="1:11" s="22" customFormat="1" ht="27.75" customHeight="1" x14ac:dyDescent="0.55000000000000004">
      <c r="A11" s="850"/>
      <c r="B11" s="842"/>
      <c r="C11" s="48"/>
      <c r="D11" s="48"/>
      <c r="E11" s="48"/>
      <c r="F11" s="190" t="s">
        <v>206</v>
      </c>
      <c r="G11" s="201">
        <v>35000</v>
      </c>
      <c r="H11" s="848"/>
      <c r="I11" s="192">
        <v>35000</v>
      </c>
      <c r="J11" s="192">
        <v>0</v>
      </c>
      <c r="K11" s="188"/>
    </row>
    <row r="12" spans="1:11" s="22" customFormat="1" ht="33.75" customHeight="1" x14ac:dyDescent="0.2">
      <c r="A12" s="845" t="s">
        <v>58</v>
      </c>
      <c r="B12" s="845"/>
      <c r="C12" s="845"/>
      <c r="D12" s="845"/>
      <c r="E12" s="845"/>
      <c r="F12" s="845"/>
      <c r="G12" s="193">
        <f>SUM(G6:G11)</f>
        <v>400000</v>
      </c>
      <c r="H12" s="194"/>
      <c r="I12" s="195">
        <f>SUM(I6:I11)</f>
        <v>250000</v>
      </c>
      <c r="J12" s="196">
        <f>SUM(J6:J11)</f>
        <v>150000</v>
      </c>
      <c r="K12" s="34"/>
    </row>
    <row r="13" spans="1:11" s="22" customFormat="1" ht="47.25" customHeight="1" x14ac:dyDescent="0.2">
      <c r="A13" s="29"/>
      <c r="B13" s="30"/>
      <c r="C13" s="26"/>
      <c r="D13" s="26"/>
      <c r="E13" s="26"/>
      <c r="F13" s="27"/>
      <c r="G13" s="31"/>
      <c r="H13" s="32"/>
      <c r="I13" s="28"/>
      <c r="J13" s="28"/>
      <c r="K13" s="24"/>
    </row>
    <row r="14" spans="1:11" s="6" customFormat="1" ht="25.5" customHeight="1" x14ac:dyDescent="0.55000000000000004">
      <c r="A14" s="124"/>
      <c r="B14" s="56" t="s">
        <v>25</v>
      </c>
      <c r="C14" s="55"/>
      <c r="D14" s="56"/>
      <c r="E14" s="56"/>
      <c r="F14" s="56" t="s">
        <v>243</v>
      </c>
      <c r="G14" s="56"/>
      <c r="H14" s="197" t="s">
        <v>54</v>
      </c>
      <c r="J14" s="55"/>
      <c r="K14" s="124"/>
    </row>
    <row r="15" spans="1:11" s="6" customFormat="1" ht="22.5" customHeight="1" x14ac:dyDescent="0.55000000000000004">
      <c r="A15" s="124"/>
      <c r="B15" s="56" t="s">
        <v>103</v>
      </c>
      <c r="C15" s="56"/>
      <c r="D15" s="56"/>
      <c r="E15" s="56"/>
      <c r="F15" s="750" t="s">
        <v>245</v>
      </c>
      <c r="G15" s="750"/>
      <c r="H15" s="197" t="s">
        <v>56</v>
      </c>
      <c r="J15" s="55"/>
      <c r="K15" s="124"/>
    </row>
    <row r="16" spans="1:11" s="6" customFormat="1" ht="22.5" customHeight="1" x14ac:dyDescent="0.55000000000000004">
      <c r="A16" s="124"/>
      <c r="B16" s="750" t="s">
        <v>104</v>
      </c>
      <c r="C16" s="750"/>
      <c r="D16" s="750"/>
      <c r="E16" s="56"/>
      <c r="F16" s="750" t="s">
        <v>244</v>
      </c>
      <c r="G16" s="750"/>
      <c r="H16" s="197" t="s">
        <v>9</v>
      </c>
      <c r="J16" s="56"/>
    </row>
    <row r="17" spans="2:10" ht="24" customHeight="1" x14ac:dyDescent="0.55000000000000004">
      <c r="B17" s="55" t="s">
        <v>102</v>
      </c>
      <c r="C17" s="55"/>
      <c r="D17" s="56"/>
      <c r="E17" s="198"/>
      <c r="F17" s="198"/>
      <c r="G17" s="198"/>
      <c r="H17" s="198"/>
      <c r="I17" s="198"/>
      <c r="J17" s="57"/>
    </row>
  </sheetData>
  <mergeCells count="17">
    <mergeCell ref="B16:D16"/>
    <mergeCell ref="K5:K7"/>
    <mergeCell ref="B5:B11"/>
    <mergeCell ref="F15:G15"/>
    <mergeCell ref="F16:G16"/>
    <mergeCell ref="E5:E9"/>
    <mergeCell ref="A12:F12"/>
    <mergeCell ref="H5:H11"/>
    <mergeCell ref="A5:A11"/>
    <mergeCell ref="A1:K1"/>
    <mergeCell ref="A2:K2"/>
    <mergeCell ref="A3:A4"/>
    <mergeCell ref="B3:B4"/>
    <mergeCell ref="D3:D4"/>
    <mergeCell ref="G3:G4"/>
    <mergeCell ref="H3:H4"/>
    <mergeCell ref="I3:J3"/>
  </mergeCells>
  <pageMargins left="0.6" right="0.39" top="0.52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Layout" topLeftCell="A4" zoomScale="80" zoomScaleNormal="80" zoomScaleSheetLayoutView="80" zoomScalePageLayoutView="80" workbookViewId="0">
      <selection activeCell="I16" sqref="I16:J16"/>
    </sheetView>
  </sheetViews>
  <sheetFormatPr defaultRowHeight="14.25" x14ac:dyDescent="0.2"/>
  <cols>
    <col min="1" max="1" width="6.875" customWidth="1"/>
    <col min="2" max="2" width="23.5" customWidth="1"/>
    <col min="3" max="3" width="13.125" style="23" customWidth="1"/>
    <col min="4" max="4" width="11.375" style="23" customWidth="1"/>
    <col min="5" max="5" width="18.25" customWidth="1"/>
    <col min="6" max="6" width="38.25" customWidth="1"/>
    <col min="7" max="7" width="14.5" customWidth="1"/>
    <col min="8" max="8" width="32.25" customWidth="1"/>
    <col min="9" max="12" width="10.375" customWidth="1"/>
    <col min="13" max="13" width="17.125" customWidth="1"/>
  </cols>
  <sheetData>
    <row r="1" spans="1:13" s="2" customFormat="1" ht="30.75" x14ac:dyDescent="0.2">
      <c r="A1" s="876" t="s">
        <v>428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13" s="14" customFormat="1" ht="15" customHeight="1" x14ac:dyDescent="0.5">
      <c r="A2" s="653"/>
      <c r="B2" s="653"/>
      <c r="C2" s="654"/>
      <c r="D2" s="653"/>
      <c r="E2" s="654"/>
      <c r="F2" s="653"/>
      <c r="G2" s="653"/>
      <c r="H2" s="653"/>
      <c r="I2" s="653"/>
      <c r="J2" s="653"/>
      <c r="K2" s="653"/>
      <c r="L2" s="653"/>
      <c r="M2" s="654"/>
    </row>
    <row r="3" spans="1:13" s="14" customFormat="1" ht="35.25" customHeight="1" x14ac:dyDescent="0.5">
      <c r="A3" s="786" t="s">
        <v>0</v>
      </c>
      <c r="B3" s="786" t="s">
        <v>1</v>
      </c>
      <c r="C3" s="214" t="s">
        <v>12</v>
      </c>
      <c r="D3" s="877" t="s">
        <v>2</v>
      </c>
      <c r="E3" s="214" t="s">
        <v>3</v>
      </c>
      <c r="F3" s="214" t="s">
        <v>7</v>
      </c>
      <c r="G3" s="791" t="s">
        <v>37</v>
      </c>
      <c r="H3" s="791" t="s">
        <v>13</v>
      </c>
      <c r="I3" s="791" t="s">
        <v>45</v>
      </c>
      <c r="J3" s="791"/>
      <c r="K3" s="791"/>
      <c r="L3" s="791"/>
      <c r="M3" s="217" t="s">
        <v>4</v>
      </c>
    </row>
    <row r="4" spans="1:13" s="14" customFormat="1" ht="21.75" x14ac:dyDescent="0.5">
      <c r="A4" s="786"/>
      <c r="B4" s="786"/>
      <c r="C4" s="216" t="s">
        <v>1</v>
      </c>
      <c r="D4" s="878"/>
      <c r="E4" s="215" t="s">
        <v>5</v>
      </c>
      <c r="F4" s="215" t="s">
        <v>8</v>
      </c>
      <c r="G4" s="791"/>
      <c r="H4" s="791"/>
      <c r="I4" s="217" t="s">
        <v>14</v>
      </c>
      <c r="J4" s="217" t="s">
        <v>15</v>
      </c>
      <c r="K4" s="217" t="s">
        <v>16</v>
      </c>
      <c r="L4" s="217" t="s">
        <v>17</v>
      </c>
      <c r="M4" s="217" t="s">
        <v>6</v>
      </c>
    </row>
    <row r="5" spans="1:13" s="22" customFormat="1" ht="21.75" customHeight="1" x14ac:dyDescent="0.55000000000000004">
      <c r="A5" s="864">
        <v>3</v>
      </c>
      <c r="B5" s="840" t="s">
        <v>64</v>
      </c>
      <c r="C5" s="843" t="s">
        <v>59</v>
      </c>
      <c r="D5" s="843" t="s">
        <v>59</v>
      </c>
      <c r="E5" s="843" t="s">
        <v>63</v>
      </c>
      <c r="F5" s="51" t="s">
        <v>65</v>
      </c>
      <c r="G5" s="874">
        <v>1896686</v>
      </c>
      <c r="H5" s="860" t="s">
        <v>141</v>
      </c>
      <c r="I5" s="862">
        <v>13000</v>
      </c>
      <c r="J5" s="862"/>
      <c r="K5" s="862">
        <f>37000+30000</f>
        <v>67000</v>
      </c>
      <c r="L5" s="862"/>
      <c r="M5" s="772" t="s">
        <v>75</v>
      </c>
    </row>
    <row r="6" spans="1:13" s="22" customFormat="1" ht="21.75" customHeight="1" x14ac:dyDescent="0.55000000000000004">
      <c r="A6" s="865"/>
      <c r="B6" s="841"/>
      <c r="C6" s="844"/>
      <c r="D6" s="844"/>
      <c r="E6" s="844"/>
      <c r="F6" s="47" t="s">
        <v>66</v>
      </c>
      <c r="G6" s="875"/>
      <c r="H6" s="861"/>
      <c r="I6" s="872">
        <v>9000</v>
      </c>
      <c r="J6" s="872"/>
      <c r="K6" s="872">
        <v>10000</v>
      </c>
      <c r="L6" s="872"/>
      <c r="M6" s="773"/>
    </row>
    <row r="7" spans="1:13" s="22" customFormat="1" ht="27.75" customHeight="1" x14ac:dyDescent="0.55000000000000004">
      <c r="A7" s="865"/>
      <c r="B7" s="841"/>
      <c r="C7" s="844"/>
      <c r="D7" s="844"/>
      <c r="E7" s="844"/>
      <c r="F7" s="52" t="s">
        <v>67</v>
      </c>
      <c r="G7" s="875"/>
      <c r="H7" s="861"/>
      <c r="I7" s="872">
        <v>54000</v>
      </c>
      <c r="J7" s="872"/>
      <c r="K7" s="872">
        <v>67400</v>
      </c>
      <c r="L7" s="872"/>
      <c r="M7" s="25"/>
    </row>
    <row r="8" spans="1:13" s="22" customFormat="1" ht="57" customHeight="1" x14ac:dyDescent="0.2">
      <c r="A8" s="865"/>
      <c r="B8" s="841"/>
      <c r="C8" s="844"/>
      <c r="D8" s="844"/>
      <c r="E8" s="844"/>
      <c r="F8" s="41" t="s">
        <v>68</v>
      </c>
      <c r="G8" s="875"/>
      <c r="H8" s="861"/>
      <c r="I8" s="863">
        <f>284490+300000+35000+16260</f>
        <v>635750</v>
      </c>
      <c r="J8" s="863"/>
      <c r="K8" s="863">
        <f>255196+300000+40000+47000-16260+7600</f>
        <v>633536</v>
      </c>
      <c r="L8" s="863"/>
      <c r="M8" s="25"/>
    </row>
    <row r="9" spans="1:13" s="22" customFormat="1" ht="28.5" customHeight="1" x14ac:dyDescent="0.2">
      <c r="A9" s="865"/>
      <c r="B9" s="841"/>
      <c r="C9" s="844"/>
      <c r="D9" s="844"/>
      <c r="E9" s="844"/>
      <c r="F9" s="41" t="s">
        <v>69</v>
      </c>
      <c r="G9" s="875"/>
      <c r="H9" s="861"/>
      <c r="I9" s="873">
        <f>37900+25000</f>
        <v>62900</v>
      </c>
      <c r="J9" s="873"/>
      <c r="K9" s="873">
        <f>12100+25000</f>
        <v>37100</v>
      </c>
      <c r="L9" s="873"/>
      <c r="M9" s="220" t="s">
        <v>265</v>
      </c>
    </row>
    <row r="10" spans="1:13" s="22" customFormat="1" ht="25.5" customHeight="1" x14ac:dyDescent="0.2">
      <c r="A10" s="865"/>
      <c r="B10" s="841"/>
      <c r="C10" s="844"/>
      <c r="D10" s="844"/>
      <c r="E10" s="844"/>
      <c r="F10" s="41" t="s">
        <v>70</v>
      </c>
      <c r="G10" s="875"/>
      <c r="H10" s="861"/>
      <c r="I10" s="863">
        <v>14100</v>
      </c>
      <c r="J10" s="863"/>
      <c r="K10" s="863">
        <v>15900</v>
      </c>
      <c r="L10" s="863"/>
      <c r="M10" s="25"/>
    </row>
    <row r="11" spans="1:13" s="22" customFormat="1" ht="25.5" customHeight="1" x14ac:dyDescent="0.55000000000000004">
      <c r="A11" s="865"/>
      <c r="B11" s="841"/>
      <c r="C11" s="844"/>
      <c r="D11" s="844"/>
      <c r="E11" s="844"/>
      <c r="F11" s="41" t="s">
        <v>71</v>
      </c>
      <c r="G11" s="875"/>
      <c r="H11" s="861"/>
      <c r="I11" s="870">
        <v>0</v>
      </c>
      <c r="J11" s="871"/>
      <c r="K11" s="872">
        <f>36000+24000</f>
        <v>60000</v>
      </c>
      <c r="L11" s="872"/>
      <c r="M11" s="25"/>
    </row>
    <row r="12" spans="1:13" s="22" customFormat="1" ht="25.5" customHeight="1" x14ac:dyDescent="0.2">
      <c r="A12" s="865"/>
      <c r="B12" s="841"/>
      <c r="C12" s="844"/>
      <c r="D12" s="844"/>
      <c r="E12" s="844"/>
      <c r="F12" s="41" t="s">
        <v>72</v>
      </c>
      <c r="G12" s="875"/>
      <c r="H12" s="861"/>
      <c r="I12" s="868">
        <v>63000</v>
      </c>
      <c r="J12" s="869"/>
      <c r="K12" s="863">
        <v>59000</v>
      </c>
      <c r="L12" s="863"/>
      <c r="M12" s="25"/>
    </row>
    <row r="13" spans="1:13" s="22" customFormat="1" ht="25.5" customHeight="1" x14ac:dyDescent="0.55000000000000004">
      <c r="A13" s="865"/>
      <c r="B13" s="841"/>
      <c r="C13" s="844"/>
      <c r="D13" s="844"/>
      <c r="E13" s="844"/>
      <c r="F13" s="41" t="s">
        <v>73</v>
      </c>
      <c r="G13" s="875"/>
      <c r="H13" s="861"/>
      <c r="I13" s="870">
        <v>10000</v>
      </c>
      <c r="J13" s="871"/>
      <c r="K13" s="872">
        <v>40000</v>
      </c>
      <c r="L13" s="872"/>
      <c r="M13" s="121"/>
    </row>
    <row r="14" spans="1:13" s="22" customFormat="1" ht="25.5" customHeight="1" x14ac:dyDescent="0.2">
      <c r="A14" s="865"/>
      <c r="B14" s="841"/>
      <c r="C14" s="844"/>
      <c r="D14" s="844"/>
      <c r="E14" s="844"/>
      <c r="F14" s="41" t="s">
        <v>74</v>
      </c>
      <c r="G14" s="875"/>
      <c r="H14" s="861"/>
      <c r="I14" s="868">
        <v>5000</v>
      </c>
      <c r="J14" s="869"/>
      <c r="K14" s="863">
        <v>0</v>
      </c>
      <c r="L14" s="863"/>
      <c r="M14" s="121"/>
    </row>
    <row r="15" spans="1:13" s="22" customFormat="1" ht="25.5" customHeight="1" x14ac:dyDescent="0.55000000000000004">
      <c r="A15" s="865"/>
      <c r="B15" s="841"/>
      <c r="C15" s="844"/>
      <c r="D15" s="844"/>
      <c r="E15" s="844"/>
      <c r="F15" s="41" t="s">
        <v>76</v>
      </c>
      <c r="G15" s="875"/>
      <c r="H15" s="861"/>
      <c r="I15" s="851">
        <v>22000</v>
      </c>
      <c r="J15" s="852"/>
      <c r="K15" s="853">
        <v>18000</v>
      </c>
      <c r="L15" s="853"/>
      <c r="M15" s="25"/>
    </row>
    <row r="16" spans="1:13" s="22" customFormat="1" ht="23.25" customHeight="1" x14ac:dyDescent="0.2">
      <c r="A16" s="866"/>
      <c r="B16" s="842"/>
      <c r="C16" s="867"/>
      <c r="D16" s="867"/>
      <c r="E16" s="867"/>
      <c r="F16" s="53"/>
      <c r="G16" s="54"/>
      <c r="H16" s="37" t="s">
        <v>77</v>
      </c>
      <c r="I16" s="854">
        <f>SUM(I5:I15)</f>
        <v>888750</v>
      </c>
      <c r="J16" s="855"/>
      <c r="K16" s="856">
        <f>SUM(K5:K15)</f>
        <v>1007936</v>
      </c>
      <c r="L16" s="856"/>
      <c r="M16" s="33">
        <f>SUM(I16:L16)</f>
        <v>1896686</v>
      </c>
    </row>
    <row r="17" spans="1:13" s="22" customFormat="1" ht="35.25" customHeight="1" x14ac:dyDescent="0.2">
      <c r="A17" s="845" t="s">
        <v>58</v>
      </c>
      <c r="B17" s="845"/>
      <c r="C17" s="845"/>
      <c r="D17" s="845"/>
      <c r="E17" s="845"/>
      <c r="F17" s="845"/>
      <c r="G17" s="35">
        <f>SUM(G5:G16)</f>
        <v>1896686</v>
      </c>
      <c r="H17" s="36"/>
      <c r="I17" s="857"/>
      <c r="J17" s="858"/>
      <c r="K17" s="859"/>
      <c r="L17" s="859"/>
      <c r="M17" s="34"/>
    </row>
    <row r="18" spans="1:13" s="22" customFormat="1" ht="48" customHeight="1" x14ac:dyDescent="0.2">
      <c r="A18" s="29"/>
      <c r="B18" s="30"/>
      <c r="C18" s="26"/>
      <c r="D18" s="26"/>
      <c r="E18" s="26"/>
      <c r="F18" s="27"/>
      <c r="G18" s="31"/>
      <c r="H18" s="32"/>
      <c r="I18" s="28"/>
      <c r="J18" s="28"/>
      <c r="K18" s="28"/>
      <c r="L18" s="28"/>
      <c r="M18" s="24"/>
    </row>
  </sheetData>
  <sheetProtection formatCells="0" formatColumns="0" formatRows="0" insertColumns="0" insertRows="0" insertHyperlinks="0" deleteColumns="0" deleteRows="0" sort="0" autoFilter="0" pivotTables="0"/>
  <mergeCells count="43">
    <mergeCell ref="E5:E16"/>
    <mergeCell ref="G5:G15"/>
    <mergeCell ref="A1:M1"/>
    <mergeCell ref="A2:M2"/>
    <mergeCell ref="A3:A4"/>
    <mergeCell ref="B3:B4"/>
    <mergeCell ref="D3:D4"/>
    <mergeCell ref="G3:G4"/>
    <mergeCell ref="H3:H4"/>
    <mergeCell ref="I3:L3"/>
    <mergeCell ref="M5:M6"/>
    <mergeCell ref="I6:J6"/>
    <mergeCell ref="K6:L6"/>
    <mergeCell ref="I7:J7"/>
    <mergeCell ref="K7:L7"/>
    <mergeCell ref="I9:J9"/>
    <mergeCell ref="K9:L9"/>
    <mergeCell ref="I10:J10"/>
    <mergeCell ref="K10:L10"/>
    <mergeCell ref="I11:J11"/>
    <mergeCell ref="K11:L11"/>
    <mergeCell ref="I12:J12"/>
    <mergeCell ref="K12:L12"/>
    <mergeCell ref="I13:J13"/>
    <mergeCell ref="K13:L13"/>
    <mergeCell ref="I14:J14"/>
    <mergeCell ref="K14:L14"/>
    <mergeCell ref="I15:J15"/>
    <mergeCell ref="K15:L15"/>
    <mergeCell ref="I16:J16"/>
    <mergeCell ref="K16:L16"/>
    <mergeCell ref="A17:F17"/>
    <mergeCell ref="I17:J17"/>
    <mergeCell ref="K17:L17"/>
    <mergeCell ref="H5:H15"/>
    <mergeCell ref="I5:J5"/>
    <mergeCell ref="K5:L5"/>
    <mergeCell ref="I8:J8"/>
    <mergeCell ref="K8:L8"/>
    <mergeCell ref="A5:A16"/>
    <mergeCell ref="B5:B16"/>
    <mergeCell ref="C5:C16"/>
    <mergeCell ref="D5:D16"/>
  </mergeCells>
  <pageMargins left="0.38" right="0.22" top="0.32" bottom="0.22" header="0.31496062992125984" footer="0.21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view="pageLayout" topLeftCell="A16" zoomScale="50" zoomScaleNormal="60" zoomScaleSheetLayoutView="50" zoomScalePageLayoutView="50" workbookViewId="0">
      <selection activeCell="B16" sqref="B16"/>
    </sheetView>
  </sheetViews>
  <sheetFormatPr defaultRowHeight="27" x14ac:dyDescent="0.35"/>
  <cols>
    <col min="1" max="1" width="6.875" style="344" bestFit="1" customWidth="1"/>
    <col min="2" max="2" width="22.25" customWidth="1"/>
    <col min="3" max="3" width="15.375" style="23" customWidth="1"/>
    <col min="4" max="4" width="15.75" style="23" customWidth="1"/>
    <col min="5" max="5" width="19.375" customWidth="1"/>
    <col min="6" max="6" width="74.625" customWidth="1"/>
    <col min="7" max="7" width="17.125" customWidth="1"/>
    <col min="8" max="8" width="27.5" customWidth="1"/>
    <col min="9" max="12" width="8.25" customWidth="1"/>
    <col min="13" max="13" width="11.5" style="226" customWidth="1"/>
  </cols>
  <sheetData>
    <row r="1" spans="1:13" s="2" customFormat="1" ht="36" x14ac:dyDescent="0.2">
      <c r="A1" s="652" t="s">
        <v>105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</row>
    <row r="2" spans="1:13" s="14" customFormat="1" ht="21.75" x14ac:dyDescent="0.5">
      <c r="A2" s="653"/>
      <c r="B2" s="653"/>
      <c r="C2" s="654"/>
      <c r="D2" s="653"/>
      <c r="E2" s="654"/>
      <c r="F2" s="653"/>
      <c r="G2" s="653"/>
      <c r="H2" s="653"/>
      <c r="I2" s="653"/>
      <c r="J2" s="653"/>
      <c r="K2" s="653"/>
      <c r="L2" s="653"/>
      <c r="M2" s="654"/>
    </row>
    <row r="3" spans="1:13" s="14" customFormat="1" ht="36.75" customHeight="1" x14ac:dyDescent="0.5">
      <c r="A3" s="634" t="s">
        <v>0</v>
      </c>
      <c r="B3" s="634" t="s">
        <v>1</v>
      </c>
      <c r="C3" s="635" t="s">
        <v>287</v>
      </c>
      <c r="D3" s="635" t="s">
        <v>2</v>
      </c>
      <c r="E3" s="635" t="s">
        <v>286</v>
      </c>
      <c r="F3" s="633" t="s">
        <v>36</v>
      </c>
      <c r="G3" s="633" t="s">
        <v>238</v>
      </c>
      <c r="H3" s="633" t="s">
        <v>13</v>
      </c>
      <c r="I3" s="633" t="s">
        <v>45</v>
      </c>
      <c r="J3" s="633"/>
      <c r="K3" s="633"/>
      <c r="L3" s="633"/>
      <c r="M3" s="635" t="s">
        <v>290</v>
      </c>
    </row>
    <row r="4" spans="1:13" s="14" customFormat="1" ht="101.25" customHeight="1" x14ac:dyDescent="0.5">
      <c r="A4" s="634"/>
      <c r="B4" s="634"/>
      <c r="C4" s="636"/>
      <c r="D4" s="636"/>
      <c r="E4" s="636"/>
      <c r="F4" s="633"/>
      <c r="G4" s="633"/>
      <c r="H4" s="633"/>
      <c r="I4" s="253" t="s">
        <v>14</v>
      </c>
      <c r="J4" s="253" t="s">
        <v>15</v>
      </c>
      <c r="K4" s="253" t="s">
        <v>16</v>
      </c>
      <c r="L4" s="253" t="s">
        <v>17</v>
      </c>
      <c r="M4" s="636"/>
    </row>
    <row r="5" spans="1:13" s="22" customFormat="1" ht="409.6" customHeight="1" x14ac:dyDescent="0.2">
      <c r="A5" s="246">
        <v>1</v>
      </c>
      <c r="B5" s="247" t="s">
        <v>365</v>
      </c>
      <c r="C5" s="248" t="s">
        <v>38</v>
      </c>
      <c r="D5" s="248" t="s">
        <v>38</v>
      </c>
      <c r="E5" s="249" t="s">
        <v>41</v>
      </c>
      <c r="F5" s="664" t="s">
        <v>366</v>
      </c>
      <c r="G5" s="250">
        <v>124900</v>
      </c>
      <c r="H5" s="647" t="s">
        <v>288</v>
      </c>
      <c r="I5" s="266"/>
      <c r="J5" s="266"/>
      <c r="K5" s="266"/>
      <c r="L5" s="266"/>
      <c r="M5" s="254" t="s">
        <v>289</v>
      </c>
    </row>
    <row r="6" spans="1:13" s="22" customFormat="1" ht="154.5" customHeight="1" x14ac:dyDescent="0.2">
      <c r="A6" s="268"/>
      <c r="B6" s="269"/>
      <c r="C6" s="260"/>
      <c r="D6" s="260"/>
      <c r="E6" s="270"/>
      <c r="F6" s="665"/>
      <c r="G6" s="271"/>
      <c r="H6" s="649"/>
      <c r="I6" s="267"/>
      <c r="J6" s="267"/>
      <c r="K6" s="267"/>
      <c r="L6" s="267"/>
      <c r="M6" s="256"/>
    </row>
    <row r="7" spans="1:13" s="22" customFormat="1" ht="343.5" customHeight="1" x14ac:dyDescent="0.2">
      <c r="A7" s="308"/>
      <c r="B7" s="309" t="s">
        <v>368</v>
      </c>
      <c r="C7" s="310"/>
      <c r="D7" s="310"/>
      <c r="E7" s="311"/>
      <c r="F7" s="312" t="s">
        <v>367</v>
      </c>
      <c r="G7" s="313"/>
      <c r="H7" s="661" t="s">
        <v>292</v>
      </c>
      <c r="I7" s="314"/>
      <c r="J7" s="314"/>
      <c r="K7" s="314"/>
      <c r="L7" s="314"/>
      <c r="M7" s="257"/>
    </row>
    <row r="8" spans="1:13" s="22" customFormat="1" ht="393.75" customHeight="1" x14ac:dyDescent="0.2">
      <c r="A8" s="246">
        <v>2</v>
      </c>
      <c r="B8" s="272" t="s">
        <v>369</v>
      </c>
      <c r="C8" s="282" t="s">
        <v>38</v>
      </c>
      <c r="D8" s="282" t="s">
        <v>38</v>
      </c>
      <c r="E8" s="273" t="s">
        <v>39</v>
      </c>
      <c r="F8" s="655" t="s">
        <v>291</v>
      </c>
      <c r="G8" s="274">
        <v>158100</v>
      </c>
      <c r="H8" s="662"/>
      <c r="I8" s="274"/>
      <c r="J8" s="274"/>
      <c r="K8" s="274"/>
      <c r="L8" s="274"/>
      <c r="M8" s="254" t="s">
        <v>289</v>
      </c>
    </row>
    <row r="9" spans="1:13" s="22" customFormat="1" ht="67.5" customHeight="1" x14ac:dyDescent="0.2">
      <c r="A9" s="268"/>
      <c r="B9" s="315"/>
      <c r="C9" s="294"/>
      <c r="D9" s="294"/>
      <c r="E9" s="316"/>
      <c r="F9" s="656"/>
      <c r="G9" s="276"/>
      <c r="H9" s="663"/>
      <c r="I9" s="276"/>
      <c r="J9" s="276"/>
      <c r="K9" s="276"/>
      <c r="L9" s="276"/>
      <c r="M9" s="256"/>
    </row>
    <row r="10" spans="1:13" s="22" customFormat="1" ht="362.25" customHeight="1" x14ac:dyDescent="0.2">
      <c r="A10" s="246">
        <v>3</v>
      </c>
      <c r="B10" s="247" t="s">
        <v>370</v>
      </c>
      <c r="C10" s="254" t="s">
        <v>40</v>
      </c>
      <c r="D10" s="254" t="s">
        <v>40</v>
      </c>
      <c r="E10" s="637" t="s">
        <v>373</v>
      </c>
      <c r="F10" s="657" t="s">
        <v>375</v>
      </c>
      <c r="G10" s="277">
        <v>100000</v>
      </c>
      <c r="H10" s="659" t="s">
        <v>374</v>
      </c>
      <c r="I10" s="278"/>
      <c r="J10" s="278"/>
      <c r="K10" s="278"/>
      <c r="L10" s="278"/>
      <c r="M10" s="257" t="s">
        <v>293</v>
      </c>
    </row>
    <row r="11" spans="1:13" s="22" customFormat="1" ht="270.75" customHeight="1" x14ac:dyDescent="0.2">
      <c r="A11" s="268"/>
      <c r="B11" s="269"/>
      <c r="C11" s="256"/>
      <c r="D11" s="256"/>
      <c r="E11" s="638"/>
      <c r="F11" s="658"/>
      <c r="G11" s="320"/>
      <c r="H11" s="660"/>
      <c r="I11" s="280"/>
      <c r="J11" s="280"/>
      <c r="K11" s="280"/>
      <c r="L11" s="280"/>
      <c r="M11" s="256"/>
    </row>
    <row r="12" spans="1:13" s="22" customFormat="1" ht="352.5" customHeight="1" x14ac:dyDescent="0.2">
      <c r="A12" s="251"/>
      <c r="B12" s="252" t="s">
        <v>371</v>
      </c>
      <c r="C12" s="255"/>
      <c r="D12" s="255"/>
      <c r="E12" s="255"/>
      <c r="F12" s="316" t="s">
        <v>376</v>
      </c>
      <c r="G12" s="279"/>
      <c r="H12" s="659" t="s">
        <v>272</v>
      </c>
      <c r="I12" s="280"/>
      <c r="J12" s="280"/>
      <c r="K12" s="278"/>
      <c r="L12" s="278"/>
      <c r="M12" s="256"/>
    </row>
    <row r="13" spans="1:13" s="22" customFormat="1" ht="279.75" customHeight="1" x14ac:dyDescent="0.2">
      <c r="A13" s="268"/>
      <c r="B13" s="269"/>
      <c r="C13" s="256"/>
      <c r="D13" s="256"/>
      <c r="E13" s="256"/>
      <c r="F13" s="317" t="s">
        <v>372</v>
      </c>
      <c r="G13" s="318"/>
      <c r="H13" s="660"/>
      <c r="I13" s="319"/>
      <c r="J13" s="319"/>
      <c r="K13" s="319"/>
      <c r="L13" s="319"/>
      <c r="M13" s="257"/>
    </row>
    <row r="14" spans="1:13" s="14" customFormat="1" ht="291" customHeight="1" x14ac:dyDescent="0.5">
      <c r="A14" s="281">
        <v>4</v>
      </c>
      <c r="B14" s="282" t="s">
        <v>44</v>
      </c>
      <c r="C14" s="258" t="s">
        <v>42</v>
      </c>
      <c r="D14" s="258" t="s">
        <v>42</v>
      </c>
      <c r="E14" s="310" t="s">
        <v>378</v>
      </c>
      <c r="F14" s="247" t="s">
        <v>377</v>
      </c>
      <c r="G14" s="283">
        <v>170000</v>
      </c>
      <c r="H14" s="647" t="s">
        <v>273</v>
      </c>
      <c r="I14" s="266"/>
      <c r="J14" s="266"/>
      <c r="K14" s="266"/>
      <c r="L14" s="266"/>
      <c r="M14" s="258" t="s">
        <v>295</v>
      </c>
    </row>
    <row r="15" spans="1:13" s="6" customFormat="1" ht="408.75" customHeight="1" x14ac:dyDescent="0.55000000000000004">
      <c r="A15" s="288"/>
      <c r="B15" s="256"/>
      <c r="C15" s="256"/>
      <c r="D15" s="256"/>
      <c r="E15" s="260" t="s">
        <v>380</v>
      </c>
      <c r="F15" s="322" t="s">
        <v>379</v>
      </c>
      <c r="G15" s="313">
        <v>170000</v>
      </c>
      <c r="H15" s="649"/>
      <c r="I15" s="314"/>
      <c r="J15" s="314"/>
      <c r="K15" s="314"/>
      <c r="L15" s="314"/>
      <c r="M15" s="310" t="s">
        <v>294</v>
      </c>
    </row>
    <row r="16" spans="1:13" s="6" customFormat="1" ht="213.75" customHeight="1" x14ac:dyDescent="0.55000000000000004">
      <c r="A16" s="284">
        <v>5</v>
      </c>
      <c r="B16" s="252" t="s">
        <v>79</v>
      </c>
      <c r="C16" s="255" t="s">
        <v>363</v>
      </c>
      <c r="D16" s="255" t="s">
        <v>363</v>
      </c>
      <c r="E16" s="259" t="s">
        <v>384</v>
      </c>
      <c r="F16" s="321" t="s">
        <v>381</v>
      </c>
      <c r="G16" s="285">
        <v>100000</v>
      </c>
      <c r="H16" s="647" t="s">
        <v>436</v>
      </c>
      <c r="I16" s="286"/>
      <c r="J16" s="286"/>
      <c r="K16" s="286"/>
      <c r="L16" s="286"/>
      <c r="M16" s="259" t="s">
        <v>295</v>
      </c>
    </row>
    <row r="17" spans="1:20" s="14" customFormat="1" ht="409.5" customHeight="1" x14ac:dyDescent="0.5">
      <c r="A17" s="284"/>
      <c r="B17" s="646"/>
      <c r="C17" s="642"/>
      <c r="D17" s="642"/>
      <c r="E17" s="642" t="s">
        <v>382</v>
      </c>
      <c r="F17" s="650" t="s">
        <v>383</v>
      </c>
      <c r="G17" s="644"/>
      <c r="H17" s="648"/>
      <c r="I17" s="266"/>
      <c r="J17" s="266"/>
      <c r="K17" s="266"/>
      <c r="L17" s="266"/>
      <c r="M17" s="258"/>
    </row>
    <row r="18" spans="1:20" s="14" customFormat="1" ht="123.75" customHeight="1" x14ac:dyDescent="0.5">
      <c r="A18" s="288"/>
      <c r="B18" s="641"/>
      <c r="C18" s="643"/>
      <c r="D18" s="643"/>
      <c r="E18" s="643"/>
      <c r="F18" s="651"/>
      <c r="G18" s="645"/>
      <c r="H18" s="649"/>
      <c r="I18" s="261"/>
      <c r="J18" s="261"/>
      <c r="K18" s="261"/>
      <c r="L18" s="261"/>
      <c r="M18" s="261"/>
    </row>
    <row r="19" spans="1:20" s="6" customFormat="1" ht="375" customHeight="1" x14ac:dyDescent="0.55000000000000004">
      <c r="A19" s="242">
        <v>6</v>
      </c>
      <c r="B19" s="282" t="s">
        <v>386</v>
      </c>
      <c r="C19" s="258" t="s">
        <v>92</v>
      </c>
      <c r="D19" s="258" t="s">
        <v>92</v>
      </c>
      <c r="E19" s="637" t="s">
        <v>387</v>
      </c>
      <c r="F19" s="327" t="s">
        <v>385</v>
      </c>
      <c r="G19" s="332">
        <v>294540</v>
      </c>
      <c r="H19" s="333" t="s">
        <v>93</v>
      </c>
      <c r="I19" s="328"/>
      <c r="J19" s="328"/>
      <c r="K19" s="328"/>
      <c r="L19" s="328"/>
      <c r="M19" s="263" t="s">
        <v>296</v>
      </c>
    </row>
    <row r="20" spans="1:20" s="6" customFormat="1" ht="335.25" customHeight="1" x14ac:dyDescent="0.55000000000000004">
      <c r="A20" s="243"/>
      <c r="B20" s="294"/>
      <c r="C20" s="294"/>
      <c r="D20" s="294"/>
      <c r="E20" s="638"/>
      <c r="F20" s="330" t="s">
        <v>388</v>
      </c>
      <c r="G20" s="295"/>
      <c r="H20" s="325" t="s">
        <v>93</v>
      </c>
      <c r="I20" s="336"/>
      <c r="J20" s="336"/>
      <c r="K20" s="336"/>
      <c r="L20" s="336"/>
      <c r="M20" s="326" t="s">
        <v>94</v>
      </c>
    </row>
    <row r="21" spans="1:20" s="6" customFormat="1" ht="33" hidden="1" customHeight="1" x14ac:dyDescent="0.55000000000000004">
      <c r="A21" s="289"/>
      <c r="B21" s="275"/>
      <c r="C21" s="275"/>
      <c r="D21" s="275"/>
      <c r="E21" s="255"/>
      <c r="F21" s="329"/>
      <c r="G21" s="290"/>
      <c r="H21" s="291"/>
      <c r="I21" s="339"/>
      <c r="J21" s="339"/>
      <c r="K21" s="339"/>
      <c r="L21" s="339"/>
      <c r="M21" s="323"/>
    </row>
    <row r="22" spans="1:20" s="6" customFormat="1" ht="304.5" customHeight="1" x14ac:dyDescent="0.55000000000000004">
      <c r="A22" s="242"/>
      <c r="B22" s="640" t="s">
        <v>389</v>
      </c>
      <c r="C22" s="282"/>
      <c r="D22" s="282"/>
      <c r="E22" s="637" t="s">
        <v>297</v>
      </c>
      <c r="F22" s="331" t="s">
        <v>298</v>
      </c>
      <c r="G22" s="332"/>
      <c r="H22" s="333" t="s">
        <v>93</v>
      </c>
      <c r="I22" s="328"/>
      <c r="J22" s="328"/>
      <c r="K22" s="328"/>
      <c r="L22" s="328"/>
      <c r="M22" s="263" t="s">
        <v>94</v>
      </c>
    </row>
    <row r="23" spans="1:20" s="6" customFormat="1" ht="225" customHeight="1" x14ac:dyDescent="0.55000000000000004">
      <c r="A23" s="243"/>
      <c r="B23" s="641"/>
      <c r="C23" s="294"/>
      <c r="D23" s="294"/>
      <c r="E23" s="638"/>
      <c r="F23" s="324"/>
      <c r="G23" s="295"/>
      <c r="H23" s="325"/>
      <c r="I23" s="334"/>
      <c r="J23" s="334"/>
      <c r="K23" s="334"/>
      <c r="L23" s="334"/>
      <c r="M23" s="335"/>
    </row>
    <row r="24" spans="1:20" s="6" customFormat="1" ht="409.5" customHeight="1" x14ac:dyDescent="0.55000000000000004">
      <c r="A24" s="296">
        <v>7</v>
      </c>
      <c r="B24" s="282" t="s">
        <v>95</v>
      </c>
      <c r="C24" s="258" t="s">
        <v>392</v>
      </c>
      <c r="D24" s="258" t="s">
        <v>392</v>
      </c>
      <c r="E24" s="258" t="s">
        <v>299</v>
      </c>
      <c r="F24" s="297" t="s">
        <v>390</v>
      </c>
      <c r="G24" s="298">
        <v>60501</v>
      </c>
      <c r="H24" s="299" t="s">
        <v>96</v>
      </c>
      <c r="I24" s="336"/>
      <c r="J24" s="336"/>
      <c r="K24" s="336"/>
      <c r="L24" s="336"/>
      <c r="M24" s="263" t="s">
        <v>295</v>
      </c>
    </row>
    <row r="25" spans="1:20" s="3" customFormat="1" ht="408.75" customHeight="1" x14ac:dyDescent="0.45">
      <c r="A25" s="296">
        <v>8</v>
      </c>
      <c r="B25" s="247" t="s">
        <v>97</v>
      </c>
      <c r="C25" s="254" t="s">
        <v>363</v>
      </c>
      <c r="D25" s="254" t="s">
        <v>363</v>
      </c>
      <c r="E25" s="254" t="s">
        <v>98</v>
      </c>
      <c r="F25" s="301" t="s">
        <v>391</v>
      </c>
      <c r="G25" s="298">
        <v>206456</v>
      </c>
      <c r="H25" s="303" t="s">
        <v>99</v>
      </c>
      <c r="I25" s="293"/>
      <c r="J25" s="293"/>
      <c r="K25" s="293"/>
      <c r="L25" s="293"/>
      <c r="M25" s="263" t="s">
        <v>295</v>
      </c>
    </row>
    <row r="26" spans="1:20" s="3" customFormat="1" ht="35.25" customHeight="1" x14ac:dyDescent="0.45">
      <c r="A26" s="341"/>
      <c r="B26" s="269"/>
      <c r="C26" s="256"/>
      <c r="D26" s="256"/>
      <c r="E26" s="256"/>
      <c r="F26" s="337"/>
      <c r="G26" s="287"/>
      <c r="H26" s="256"/>
      <c r="I26" s="292"/>
      <c r="J26" s="292"/>
      <c r="K26" s="292"/>
      <c r="L26" s="292"/>
      <c r="M26" s="262"/>
    </row>
    <row r="27" spans="1:20" s="3" customFormat="1" ht="276.75" customHeight="1" x14ac:dyDescent="0.45">
      <c r="A27" s="300"/>
      <c r="B27" s="252" t="s">
        <v>302</v>
      </c>
      <c r="C27" s="255"/>
      <c r="D27" s="255"/>
      <c r="E27" s="255"/>
      <c r="F27" s="338" t="s">
        <v>393</v>
      </c>
      <c r="G27" s="285"/>
      <c r="H27" s="340" t="s">
        <v>99</v>
      </c>
      <c r="I27" s="336"/>
      <c r="J27" s="336"/>
      <c r="K27" s="336"/>
      <c r="L27" s="336"/>
      <c r="M27" s="323"/>
    </row>
    <row r="28" spans="1:20" s="3" customFormat="1" ht="308.25" customHeight="1" x14ac:dyDescent="0.45">
      <c r="A28" s="302">
        <v>9</v>
      </c>
      <c r="B28" s="282" t="s">
        <v>100</v>
      </c>
      <c r="C28" s="258" t="s">
        <v>363</v>
      </c>
      <c r="D28" s="258" t="s">
        <v>363</v>
      </c>
      <c r="E28" s="258" t="s">
        <v>101</v>
      </c>
      <c r="F28" s="297" t="s">
        <v>364</v>
      </c>
      <c r="G28" s="298">
        <v>42400</v>
      </c>
      <c r="H28" s="303" t="s">
        <v>99</v>
      </c>
      <c r="I28" s="293"/>
      <c r="J28" s="293"/>
      <c r="K28" s="293"/>
      <c r="L28" s="293"/>
      <c r="M28" s="263" t="s">
        <v>295</v>
      </c>
    </row>
    <row r="29" spans="1:20" s="3" customFormat="1" ht="44.25" customHeight="1" x14ac:dyDescent="0.75">
      <c r="A29" s="342"/>
      <c r="B29" s="264"/>
      <c r="C29" s="264"/>
      <c r="D29" s="264"/>
      <c r="E29" s="304"/>
      <c r="F29" s="305" t="s">
        <v>58</v>
      </c>
      <c r="G29" s="306">
        <f>SUM(G5:G28)</f>
        <v>1426897</v>
      </c>
      <c r="H29" s="307"/>
      <c r="I29" s="304"/>
      <c r="J29" s="304"/>
      <c r="K29" s="304"/>
      <c r="L29" s="304"/>
      <c r="M29" s="264"/>
    </row>
    <row r="30" spans="1:20" s="3" customFormat="1" ht="56.25" customHeight="1" x14ac:dyDescent="0.65">
      <c r="A30" s="343"/>
      <c r="F30" s="4"/>
      <c r="H30" s="4"/>
      <c r="M30" s="265"/>
    </row>
    <row r="31" spans="1:20" s="6" customFormat="1" ht="28.5" customHeight="1" x14ac:dyDescent="0.75">
      <c r="A31" s="639" t="s">
        <v>25</v>
      </c>
      <c r="B31" s="639"/>
      <c r="C31" s="639"/>
      <c r="D31" s="639"/>
      <c r="E31" s="639"/>
      <c r="F31" s="241" t="s">
        <v>11</v>
      </c>
      <c r="G31" s="240"/>
      <c r="H31" s="240" t="s">
        <v>300</v>
      </c>
      <c r="I31" s="238"/>
      <c r="J31" s="238"/>
      <c r="K31" s="238"/>
      <c r="L31" s="238"/>
      <c r="M31" s="224"/>
      <c r="P31" s="39"/>
      <c r="S31" s="39"/>
      <c r="T31" s="40"/>
    </row>
    <row r="32" spans="1:20" s="6" customFormat="1" ht="27" customHeight="1" x14ac:dyDescent="0.75">
      <c r="A32" s="345"/>
      <c r="B32" s="240" t="s">
        <v>275</v>
      </c>
      <c r="C32" s="240"/>
      <c r="D32" s="240"/>
      <c r="E32" s="240"/>
      <c r="F32" s="240" t="s">
        <v>55</v>
      </c>
      <c r="G32" s="240"/>
      <c r="H32" s="241" t="s">
        <v>57</v>
      </c>
      <c r="I32" s="239"/>
      <c r="J32" s="239"/>
      <c r="K32" s="239"/>
      <c r="L32" s="239"/>
      <c r="M32" s="225"/>
      <c r="P32" s="38"/>
      <c r="S32" s="38"/>
    </row>
    <row r="33" spans="1:19" s="6" customFormat="1" ht="27" customHeight="1" x14ac:dyDescent="0.75">
      <c r="A33" s="345"/>
      <c r="B33" s="639" t="s">
        <v>274</v>
      </c>
      <c r="C33" s="639"/>
      <c r="D33" s="639"/>
      <c r="E33" s="240"/>
      <c r="F33" s="241" t="s">
        <v>10</v>
      </c>
      <c r="G33" s="240"/>
      <c r="H33" s="241" t="s">
        <v>9</v>
      </c>
      <c r="I33" s="239"/>
      <c r="J33" s="239"/>
      <c r="K33" s="239"/>
      <c r="L33" s="239"/>
      <c r="M33" s="225"/>
      <c r="P33" s="38"/>
      <c r="S33" s="38"/>
    </row>
    <row r="34" spans="1:19" s="6" customFormat="1" ht="33" x14ac:dyDescent="0.75">
      <c r="A34" s="345"/>
      <c r="B34" s="241" t="s">
        <v>276</v>
      </c>
      <c r="C34" s="241"/>
      <c r="D34" s="240"/>
      <c r="E34" s="240"/>
      <c r="F34" s="240"/>
      <c r="G34" s="240"/>
      <c r="H34" s="240"/>
      <c r="I34" s="238"/>
      <c r="J34" s="238"/>
      <c r="K34" s="238"/>
      <c r="L34" s="238"/>
      <c r="M34" s="224"/>
      <c r="P34" s="39"/>
      <c r="S34" s="39"/>
    </row>
  </sheetData>
  <mergeCells count="33">
    <mergeCell ref="H7:H9"/>
    <mergeCell ref="M3:M4"/>
    <mergeCell ref="E3:E4"/>
    <mergeCell ref="C3:C4"/>
    <mergeCell ref="F5:F6"/>
    <mergeCell ref="H5:H6"/>
    <mergeCell ref="H14:H15"/>
    <mergeCell ref="B33:D33"/>
    <mergeCell ref="A1:M1"/>
    <mergeCell ref="A2:M2"/>
    <mergeCell ref="A3:A4"/>
    <mergeCell ref="B3:B4"/>
    <mergeCell ref="D3:D4"/>
    <mergeCell ref="F3:F4"/>
    <mergeCell ref="G3:G4"/>
    <mergeCell ref="I3:L3"/>
    <mergeCell ref="H3:H4"/>
    <mergeCell ref="F8:F9"/>
    <mergeCell ref="E10:E11"/>
    <mergeCell ref="F10:F11"/>
    <mergeCell ref="H10:H11"/>
    <mergeCell ref="H12:H13"/>
    <mergeCell ref="G17:G18"/>
    <mergeCell ref="B17:B18"/>
    <mergeCell ref="C17:C18"/>
    <mergeCell ref="D17:D18"/>
    <mergeCell ref="H16:H18"/>
    <mergeCell ref="F17:F18"/>
    <mergeCell ref="E19:E20"/>
    <mergeCell ref="E22:E23"/>
    <mergeCell ref="A31:E31"/>
    <mergeCell ref="B22:B23"/>
    <mergeCell ref="E17:E18"/>
  </mergeCells>
  <pageMargins left="0.31496062992125984" right="0.31496062992125984" top="0.35433070866141736" bottom="0.31496062992125984" header="0.31496062992125984" footer="0.31496062992125984"/>
  <pageSetup paperSize="9" scale="54" fitToHeight="0" orientation="landscape" r:id="rId1"/>
  <headerFooter scaleWithDoc="0" alignWithMargins="0">
    <oddHeader>&amp;C&amp;P&amp;N&amp;A&amp;P&amp;N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Layout" topLeftCell="A16" zoomScale="50" zoomScaleNormal="66" zoomScalePageLayoutView="50" workbookViewId="0">
      <selection activeCell="B16" sqref="B16"/>
    </sheetView>
  </sheetViews>
  <sheetFormatPr defaultColWidth="9" defaultRowHeight="21.75" x14ac:dyDescent="0.5"/>
  <cols>
    <col min="1" max="1" width="7.125" style="12" customWidth="1"/>
    <col min="2" max="2" width="25.625" style="12" customWidth="1"/>
    <col min="3" max="3" width="16.25" style="12" customWidth="1"/>
    <col min="4" max="4" width="15.25" style="12" customWidth="1"/>
    <col min="5" max="5" width="19.625" style="12" customWidth="1"/>
    <col min="6" max="6" width="64.75" style="20" customWidth="1"/>
    <col min="7" max="7" width="15.125" style="12" customWidth="1"/>
    <col min="8" max="8" width="26.625" style="12" customWidth="1"/>
    <col min="9" max="12" width="8.625" style="3" customWidth="1"/>
    <col min="13" max="13" width="12.25" style="12" customWidth="1"/>
    <col min="14" max="14" width="9.875" style="12" bestFit="1" customWidth="1"/>
    <col min="15" max="15" width="10" style="12" bestFit="1" customWidth="1"/>
    <col min="16" max="16384" width="9" style="12"/>
  </cols>
  <sheetData>
    <row r="1" spans="1:13" s="13" customFormat="1" ht="42" x14ac:dyDescent="0.2">
      <c r="A1" s="683" t="s">
        <v>109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</row>
    <row r="2" spans="1:13" s="14" customFormat="1" ht="36" x14ac:dyDescent="0.8">
      <c r="A2" s="483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</row>
    <row r="3" spans="1:13" s="14" customFormat="1" ht="36.75" customHeight="1" x14ac:dyDescent="0.5">
      <c r="A3" s="684" t="s">
        <v>0</v>
      </c>
      <c r="B3" s="684" t="s">
        <v>1</v>
      </c>
      <c r="C3" s="685" t="s">
        <v>287</v>
      </c>
      <c r="D3" s="685" t="s">
        <v>2</v>
      </c>
      <c r="E3" s="685" t="s">
        <v>286</v>
      </c>
      <c r="F3" s="687" t="s">
        <v>36</v>
      </c>
      <c r="G3" s="687" t="s">
        <v>238</v>
      </c>
      <c r="H3" s="687" t="s">
        <v>13</v>
      </c>
      <c r="I3" s="687" t="s">
        <v>45</v>
      </c>
      <c r="J3" s="687"/>
      <c r="K3" s="687"/>
      <c r="L3" s="687"/>
      <c r="M3" s="685" t="s">
        <v>290</v>
      </c>
    </row>
    <row r="4" spans="1:13" s="14" customFormat="1" ht="101.25" customHeight="1" x14ac:dyDescent="0.5">
      <c r="A4" s="684"/>
      <c r="B4" s="684"/>
      <c r="C4" s="686"/>
      <c r="D4" s="686"/>
      <c r="E4" s="686"/>
      <c r="F4" s="687"/>
      <c r="G4" s="687"/>
      <c r="H4" s="687"/>
      <c r="I4" s="400" t="s">
        <v>14</v>
      </c>
      <c r="J4" s="400" t="s">
        <v>15</v>
      </c>
      <c r="K4" s="400" t="s">
        <v>16</v>
      </c>
      <c r="L4" s="400" t="s">
        <v>17</v>
      </c>
      <c r="M4" s="686"/>
    </row>
    <row r="5" spans="1:13" ht="408.75" customHeight="1" x14ac:dyDescent="0.5">
      <c r="A5" s="623">
        <v>1</v>
      </c>
      <c r="B5" s="512" t="s">
        <v>27</v>
      </c>
      <c r="C5" s="629" t="s">
        <v>28</v>
      </c>
      <c r="D5" s="629" t="s">
        <v>28</v>
      </c>
      <c r="E5" s="629" t="s">
        <v>46</v>
      </c>
      <c r="F5" s="681" t="s">
        <v>330</v>
      </c>
      <c r="G5" s="668">
        <v>90000</v>
      </c>
      <c r="H5" s="615" t="s">
        <v>277</v>
      </c>
      <c r="I5" s="350"/>
      <c r="J5" s="350"/>
      <c r="K5" s="350"/>
      <c r="L5" s="350"/>
      <c r="M5" s="489" t="s">
        <v>329</v>
      </c>
    </row>
    <row r="6" spans="1:13" ht="381" customHeight="1" x14ac:dyDescent="0.5">
      <c r="A6" s="625"/>
      <c r="B6" s="514"/>
      <c r="C6" s="631"/>
      <c r="D6" s="631"/>
      <c r="E6" s="631"/>
      <c r="F6" s="682"/>
      <c r="G6" s="669"/>
      <c r="H6" s="616"/>
      <c r="I6" s="357"/>
      <c r="J6" s="357"/>
      <c r="K6" s="357"/>
      <c r="L6" s="357"/>
      <c r="M6" s="494"/>
    </row>
    <row r="7" spans="1:13" ht="409.5" customHeight="1" x14ac:dyDescent="0.5">
      <c r="A7" s="487">
        <v>2</v>
      </c>
      <c r="B7" s="672" t="s">
        <v>29</v>
      </c>
      <c r="C7" s="488" t="s">
        <v>28</v>
      </c>
      <c r="D7" s="488" t="s">
        <v>28</v>
      </c>
      <c r="E7" s="347" t="s">
        <v>47</v>
      </c>
      <c r="F7" s="681" t="s">
        <v>336</v>
      </c>
      <c r="G7" s="350">
        <v>80000</v>
      </c>
      <c r="H7" s="615" t="s">
        <v>130</v>
      </c>
      <c r="I7" s="350"/>
      <c r="J7" s="350"/>
      <c r="K7" s="350"/>
      <c r="L7" s="350"/>
      <c r="M7" s="489" t="s">
        <v>329</v>
      </c>
    </row>
    <row r="8" spans="1:13" ht="409.6" customHeight="1" x14ac:dyDescent="0.7">
      <c r="A8" s="353"/>
      <c r="B8" s="673"/>
      <c r="C8" s="492"/>
      <c r="D8" s="492"/>
      <c r="E8" s="492"/>
      <c r="F8" s="682"/>
      <c r="G8" s="357"/>
      <c r="H8" s="616"/>
      <c r="I8" s="493"/>
      <c r="J8" s="493"/>
      <c r="K8" s="493"/>
      <c r="L8" s="493"/>
      <c r="M8" s="494"/>
    </row>
    <row r="9" spans="1:13" ht="345" customHeight="1" x14ac:dyDescent="0.7">
      <c r="A9" s="487">
        <v>3</v>
      </c>
      <c r="B9" s="516" t="s">
        <v>30</v>
      </c>
      <c r="C9" s="347" t="s">
        <v>28</v>
      </c>
      <c r="D9" s="347" t="s">
        <v>28</v>
      </c>
      <c r="E9" s="347" t="s">
        <v>50</v>
      </c>
      <c r="F9" s="495" t="s">
        <v>335</v>
      </c>
      <c r="G9" s="517">
        <v>100000</v>
      </c>
      <c r="H9" s="615" t="s">
        <v>272</v>
      </c>
      <c r="I9" s="496"/>
      <c r="J9" s="496"/>
      <c r="K9" s="496"/>
      <c r="L9" s="496"/>
      <c r="M9" s="352" t="s">
        <v>331</v>
      </c>
    </row>
    <row r="10" spans="1:13" ht="408.75" customHeight="1" x14ac:dyDescent="0.7">
      <c r="A10" s="487">
        <v>4</v>
      </c>
      <c r="B10" s="676" t="s">
        <v>338</v>
      </c>
      <c r="C10" s="488" t="s">
        <v>28</v>
      </c>
      <c r="D10" s="488" t="s">
        <v>28</v>
      </c>
      <c r="E10" s="488" t="s">
        <v>51</v>
      </c>
      <c r="F10" s="672" t="s">
        <v>334</v>
      </c>
      <c r="G10" s="668">
        <v>56000</v>
      </c>
      <c r="H10" s="618"/>
      <c r="I10" s="499"/>
      <c r="J10" s="499"/>
      <c r="K10" s="499"/>
      <c r="L10" s="499"/>
      <c r="M10" s="489" t="s">
        <v>331</v>
      </c>
    </row>
    <row r="11" spans="1:13" ht="63.75" customHeight="1" x14ac:dyDescent="0.7">
      <c r="A11" s="362"/>
      <c r="B11" s="677"/>
      <c r="C11" s="519"/>
      <c r="D11" s="519"/>
      <c r="E11" s="519"/>
      <c r="F11" s="673"/>
      <c r="G11" s="669"/>
      <c r="H11" s="616"/>
      <c r="I11" s="501"/>
      <c r="J11" s="501"/>
      <c r="K11" s="501"/>
      <c r="L11" s="501"/>
      <c r="M11" s="494"/>
    </row>
    <row r="12" spans="1:13" ht="378" customHeight="1" x14ac:dyDescent="0.7">
      <c r="A12" s="221"/>
      <c r="B12" s="505" t="s">
        <v>339</v>
      </c>
      <c r="C12" s="488"/>
      <c r="D12" s="488"/>
      <c r="E12" s="488"/>
      <c r="F12" s="498" t="s">
        <v>337</v>
      </c>
      <c r="G12" s="517">
        <v>44000</v>
      </c>
      <c r="H12" s="615" t="s">
        <v>130</v>
      </c>
      <c r="I12" s="507"/>
      <c r="J12" s="507"/>
      <c r="K12" s="507"/>
      <c r="L12" s="507"/>
      <c r="M12" s="489" t="s">
        <v>331</v>
      </c>
    </row>
    <row r="13" spans="1:13" ht="246.75" customHeight="1" x14ac:dyDescent="0.7">
      <c r="A13" s="502">
        <v>5</v>
      </c>
      <c r="B13" s="503" t="s">
        <v>31</v>
      </c>
      <c r="C13" s="488" t="s">
        <v>28</v>
      </c>
      <c r="D13" s="488" t="s">
        <v>28</v>
      </c>
      <c r="E13" s="347" t="s">
        <v>48</v>
      </c>
      <c r="F13" s="504" t="s">
        <v>32</v>
      </c>
      <c r="G13" s="350">
        <v>30000</v>
      </c>
      <c r="H13" s="618"/>
      <c r="I13" s="500"/>
      <c r="J13" s="500"/>
      <c r="K13" s="500"/>
      <c r="L13" s="500"/>
      <c r="M13" s="263" t="s">
        <v>332</v>
      </c>
    </row>
    <row r="14" spans="1:13" ht="45.75" customHeight="1" x14ac:dyDescent="0.7">
      <c r="A14" s="670">
        <v>6</v>
      </c>
      <c r="B14" s="672" t="s">
        <v>33</v>
      </c>
      <c r="C14" s="629" t="s">
        <v>28</v>
      </c>
      <c r="D14" s="629" t="s">
        <v>28</v>
      </c>
      <c r="E14" s="674" t="s">
        <v>49</v>
      </c>
      <c r="F14" s="672" t="s">
        <v>340</v>
      </c>
      <c r="G14" s="668">
        <v>50000</v>
      </c>
      <c r="H14" s="618"/>
      <c r="I14" s="499"/>
      <c r="J14" s="499"/>
      <c r="K14" s="499"/>
      <c r="L14" s="499"/>
      <c r="M14" s="666" t="s">
        <v>331</v>
      </c>
    </row>
    <row r="15" spans="1:13" ht="164.25" customHeight="1" x14ac:dyDescent="0.7">
      <c r="A15" s="671"/>
      <c r="B15" s="673"/>
      <c r="C15" s="631"/>
      <c r="D15" s="631"/>
      <c r="E15" s="675"/>
      <c r="F15" s="673"/>
      <c r="G15" s="669"/>
      <c r="H15" s="616"/>
      <c r="I15" s="501"/>
      <c r="J15" s="501"/>
      <c r="K15" s="501"/>
      <c r="L15" s="501"/>
      <c r="M15" s="667"/>
    </row>
    <row r="16" spans="1:13" ht="177.75" customHeight="1" x14ac:dyDescent="0.7">
      <c r="A16" s="487">
        <v>7</v>
      </c>
      <c r="B16" s="359" t="s">
        <v>34</v>
      </c>
      <c r="C16" s="488" t="s">
        <v>28</v>
      </c>
      <c r="D16" s="488" t="s">
        <v>28</v>
      </c>
      <c r="E16" s="522" t="s">
        <v>49</v>
      </c>
      <c r="F16" s="373" t="s">
        <v>35</v>
      </c>
      <c r="G16" s="350">
        <v>120000</v>
      </c>
      <c r="H16" s="678" t="s">
        <v>130</v>
      </c>
      <c r="I16" s="499"/>
      <c r="J16" s="499"/>
      <c r="K16" s="499"/>
      <c r="L16" s="499"/>
      <c r="M16" s="352" t="s">
        <v>333</v>
      </c>
    </row>
    <row r="17" spans="1:15" ht="177.75" customHeight="1" x14ac:dyDescent="0.7">
      <c r="A17" s="502"/>
      <c r="B17" s="503"/>
      <c r="C17" s="490"/>
      <c r="D17" s="490"/>
      <c r="E17" s="486"/>
      <c r="F17" s="236"/>
      <c r="G17" s="485"/>
      <c r="H17" s="679"/>
      <c r="I17" s="500"/>
      <c r="J17" s="500"/>
      <c r="K17" s="500"/>
      <c r="L17" s="500"/>
      <c r="M17" s="518"/>
    </row>
    <row r="18" spans="1:15" ht="234.75" customHeight="1" x14ac:dyDescent="0.7">
      <c r="A18" s="520"/>
      <c r="B18" s="361"/>
      <c r="C18" s="492"/>
      <c r="D18" s="492"/>
      <c r="E18" s="521"/>
      <c r="F18" s="237"/>
      <c r="G18" s="357"/>
      <c r="H18" s="680"/>
      <c r="I18" s="501"/>
      <c r="J18" s="501"/>
      <c r="K18" s="501"/>
      <c r="L18" s="501"/>
      <c r="M18" s="358"/>
    </row>
    <row r="19" spans="1:15" s="17" customFormat="1" ht="42.75" customHeight="1" x14ac:dyDescent="0.8">
      <c r="A19" s="387"/>
      <c r="B19" s="387"/>
      <c r="C19" s="386"/>
      <c r="D19" s="386"/>
      <c r="E19" s="386"/>
      <c r="F19" s="508" t="s">
        <v>58</v>
      </c>
      <c r="G19" s="390">
        <f>SUM(G5:G16)</f>
        <v>570000</v>
      </c>
      <c r="H19" s="390"/>
      <c r="I19" s="509"/>
      <c r="J19" s="509"/>
      <c r="K19" s="509"/>
      <c r="L19" s="509"/>
      <c r="M19" s="391"/>
      <c r="N19" s="15"/>
      <c r="O19" s="16"/>
    </row>
    <row r="20" spans="1:15" ht="66" customHeight="1" x14ac:dyDescent="0.8">
      <c r="A20" s="510"/>
      <c r="B20" s="510"/>
      <c r="C20" s="510"/>
      <c r="D20" s="510"/>
      <c r="E20" s="510"/>
      <c r="F20" s="399"/>
      <c r="G20" s="510"/>
      <c r="H20" s="510"/>
      <c r="I20" s="397"/>
      <c r="J20" s="397"/>
      <c r="K20" s="397"/>
      <c r="L20" s="397"/>
      <c r="M20" s="510"/>
    </row>
    <row r="21" spans="1:15" s="18" customFormat="1" ht="43.5" customHeight="1" x14ac:dyDescent="0.8">
      <c r="A21" s="394" t="s">
        <v>25</v>
      </c>
      <c r="C21" s="394"/>
      <c r="D21" s="394"/>
      <c r="E21" s="394"/>
      <c r="F21" s="395" t="s">
        <v>344</v>
      </c>
      <c r="G21" s="394"/>
      <c r="H21" s="394" t="s">
        <v>328</v>
      </c>
      <c r="I21" s="397"/>
      <c r="J21" s="397"/>
      <c r="K21" s="397"/>
      <c r="L21" s="397"/>
      <c r="M21" s="511"/>
    </row>
    <row r="22" spans="1:15" s="18" customFormat="1" ht="36" x14ac:dyDescent="0.8">
      <c r="A22" s="394" t="s">
        <v>285</v>
      </c>
      <c r="C22" s="394"/>
      <c r="D22" s="394"/>
      <c r="E22" s="394"/>
      <c r="F22" s="394" t="s">
        <v>134</v>
      </c>
      <c r="G22" s="394"/>
      <c r="H22" s="395" t="s">
        <v>131</v>
      </c>
      <c r="I22" s="397"/>
      <c r="J22" s="397"/>
      <c r="K22" s="397"/>
      <c r="L22" s="397"/>
      <c r="M22" s="392"/>
    </row>
    <row r="23" spans="1:15" s="18" customFormat="1" ht="37.5" customHeight="1" x14ac:dyDescent="0.8">
      <c r="A23" s="395" t="s">
        <v>118</v>
      </c>
      <c r="C23" s="394"/>
      <c r="D23" s="395"/>
      <c r="E23" s="394"/>
      <c r="F23" s="395" t="s">
        <v>133</v>
      </c>
      <c r="G23" s="394"/>
      <c r="H23" s="395" t="s">
        <v>132</v>
      </c>
      <c r="I23" s="397"/>
      <c r="J23" s="397"/>
      <c r="K23" s="397"/>
      <c r="L23" s="397"/>
      <c r="M23" s="392"/>
    </row>
    <row r="24" spans="1:15" s="18" customFormat="1" ht="36" x14ac:dyDescent="0.8">
      <c r="A24" s="395" t="s">
        <v>284</v>
      </c>
      <c r="C24" s="394"/>
      <c r="D24" s="395"/>
      <c r="E24" s="394"/>
      <c r="F24" s="394"/>
      <c r="G24" s="394"/>
      <c r="H24" s="394"/>
      <c r="I24" s="397"/>
      <c r="J24" s="397"/>
      <c r="K24" s="397"/>
      <c r="L24" s="397"/>
      <c r="M24" s="392"/>
    </row>
    <row r="25" spans="1:15" s="18" customFormat="1" x14ac:dyDescent="0.5">
      <c r="A25" s="19"/>
      <c r="F25" s="20"/>
      <c r="I25" s="3"/>
      <c r="J25" s="3"/>
      <c r="K25" s="3"/>
      <c r="L25" s="3"/>
    </row>
  </sheetData>
  <mergeCells count="35">
    <mergeCell ref="A1:M1"/>
    <mergeCell ref="A3:A4"/>
    <mergeCell ref="B3:B4"/>
    <mergeCell ref="D3:D4"/>
    <mergeCell ref="G3:G4"/>
    <mergeCell ref="H3:H4"/>
    <mergeCell ref="I3:L3"/>
    <mergeCell ref="C3:C4"/>
    <mergeCell ref="E3:E4"/>
    <mergeCell ref="F3:F4"/>
    <mergeCell ref="M3:M4"/>
    <mergeCell ref="H16:H18"/>
    <mergeCell ref="B7:B8"/>
    <mergeCell ref="C5:C6"/>
    <mergeCell ref="D5:D6"/>
    <mergeCell ref="E5:E6"/>
    <mergeCell ref="G5:G6"/>
    <mergeCell ref="H7:H8"/>
    <mergeCell ref="F5:F6"/>
    <mergeCell ref="H5:H6"/>
    <mergeCell ref="F7:F8"/>
    <mergeCell ref="M14:M15"/>
    <mergeCell ref="G14:G15"/>
    <mergeCell ref="A5:A6"/>
    <mergeCell ref="A14:A15"/>
    <mergeCell ref="B14:B15"/>
    <mergeCell ref="C14:C15"/>
    <mergeCell ref="D14:D15"/>
    <mergeCell ref="E14:E15"/>
    <mergeCell ref="G10:G11"/>
    <mergeCell ref="H9:H11"/>
    <mergeCell ref="F10:F11"/>
    <mergeCell ref="B10:B11"/>
    <mergeCell ref="H12:H15"/>
    <mergeCell ref="F14:F15"/>
  </mergeCells>
  <pageMargins left="0.47244094488188981" right="0.32" top="0.27559055118110237" bottom="0.27559055118110237" header="0.31496062992125984" footer="0.31496062992125984"/>
  <pageSetup paperSize="9"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A35" zoomScale="60" zoomScaleNormal="60" zoomScaleSheetLayoutView="50" zoomScalePageLayoutView="50" workbookViewId="0">
      <selection activeCell="G36" sqref="G36:G37"/>
    </sheetView>
  </sheetViews>
  <sheetFormatPr defaultRowHeight="34.5" x14ac:dyDescent="0.7"/>
  <cols>
    <col min="1" max="1" width="7" style="397" customWidth="1"/>
    <col min="2" max="2" width="22" style="397" customWidth="1"/>
    <col min="3" max="3" width="16" style="552" customWidth="1"/>
    <col min="4" max="4" width="16.625" style="552" customWidth="1"/>
    <col min="5" max="5" width="21.375" style="397" customWidth="1"/>
    <col min="6" max="6" width="60.5" style="552" customWidth="1"/>
    <col min="7" max="7" width="20.75" style="397" customWidth="1"/>
    <col min="8" max="8" width="27.75" style="397" customWidth="1"/>
    <col min="9" max="12" width="7.625" style="397" customWidth="1"/>
    <col min="13" max="13" width="14.125" style="397" customWidth="1"/>
    <col min="14" max="249" width="9" style="397"/>
    <col min="250" max="250" width="5.375" style="397" customWidth="1"/>
    <col min="251" max="251" width="23.25" style="397" customWidth="1"/>
    <col min="252" max="252" width="19.375" style="397" customWidth="1"/>
    <col min="253" max="253" width="13" style="397" customWidth="1"/>
    <col min="254" max="254" width="16.25" style="397" customWidth="1"/>
    <col min="255" max="255" width="62.25" style="397" customWidth="1"/>
    <col min="256" max="256" width="10.625" style="397" customWidth="1"/>
    <col min="257" max="268" width="5.875" style="397" customWidth="1"/>
    <col min="269" max="269" width="12.625" style="397" customWidth="1"/>
    <col min="270" max="505" width="9" style="397"/>
    <col min="506" max="506" width="5.375" style="397" customWidth="1"/>
    <col min="507" max="507" width="23.25" style="397" customWidth="1"/>
    <col min="508" max="508" width="19.375" style="397" customWidth="1"/>
    <col min="509" max="509" width="13" style="397" customWidth="1"/>
    <col min="510" max="510" width="16.25" style="397" customWidth="1"/>
    <col min="511" max="511" width="62.25" style="397" customWidth="1"/>
    <col min="512" max="512" width="10.625" style="397" customWidth="1"/>
    <col min="513" max="524" width="5.875" style="397" customWidth="1"/>
    <col min="525" max="525" width="12.625" style="397" customWidth="1"/>
    <col min="526" max="761" width="9" style="397"/>
    <col min="762" max="762" width="5.375" style="397" customWidth="1"/>
    <col min="763" max="763" width="23.25" style="397" customWidth="1"/>
    <col min="764" max="764" width="19.375" style="397" customWidth="1"/>
    <col min="765" max="765" width="13" style="397" customWidth="1"/>
    <col min="766" max="766" width="16.25" style="397" customWidth="1"/>
    <col min="767" max="767" width="62.25" style="397" customWidth="1"/>
    <col min="768" max="768" width="10.625" style="397" customWidth="1"/>
    <col min="769" max="780" width="5.875" style="397" customWidth="1"/>
    <col min="781" max="781" width="12.625" style="397" customWidth="1"/>
    <col min="782" max="1017" width="9" style="397"/>
    <col min="1018" max="1018" width="5.375" style="397" customWidth="1"/>
    <col min="1019" max="1019" width="23.25" style="397" customWidth="1"/>
    <col min="1020" max="1020" width="19.375" style="397" customWidth="1"/>
    <col min="1021" max="1021" width="13" style="397" customWidth="1"/>
    <col min="1022" max="1022" width="16.25" style="397" customWidth="1"/>
    <col min="1023" max="1023" width="62.25" style="397" customWidth="1"/>
    <col min="1024" max="1024" width="10.625" style="397" customWidth="1"/>
    <col min="1025" max="1036" width="5.875" style="397" customWidth="1"/>
    <col min="1037" max="1037" width="12.625" style="397" customWidth="1"/>
    <col min="1038" max="1273" width="9" style="397"/>
    <col min="1274" max="1274" width="5.375" style="397" customWidth="1"/>
    <col min="1275" max="1275" width="23.25" style="397" customWidth="1"/>
    <col min="1276" max="1276" width="19.375" style="397" customWidth="1"/>
    <col min="1277" max="1277" width="13" style="397" customWidth="1"/>
    <col min="1278" max="1278" width="16.25" style="397" customWidth="1"/>
    <col min="1279" max="1279" width="62.25" style="397" customWidth="1"/>
    <col min="1280" max="1280" width="10.625" style="397" customWidth="1"/>
    <col min="1281" max="1292" width="5.875" style="397" customWidth="1"/>
    <col min="1293" max="1293" width="12.625" style="397" customWidth="1"/>
    <col min="1294" max="1529" width="9" style="397"/>
    <col min="1530" max="1530" width="5.375" style="397" customWidth="1"/>
    <col min="1531" max="1531" width="23.25" style="397" customWidth="1"/>
    <col min="1532" max="1532" width="19.375" style="397" customWidth="1"/>
    <col min="1533" max="1533" width="13" style="397" customWidth="1"/>
    <col min="1534" max="1534" width="16.25" style="397" customWidth="1"/>
    <col min="1535" max="1535" width="62.25" style="397" customWidth="1"/>
    <col min="1536" max="1536" width="10.625" style="397" customWidth="1"/>
    <col min="1537" max="1548" width="5.875" style="397" customWidth="1"/>
    <col min="1549" max="1549" width="12.625" style="397" customWidth="1"/>
    <col min="1550" max="1785" width="9" style="397"/>
    <col min="1786" max="1786" width="5.375" style="397" customWidth="1"/>
    <col min="1787" max="1787" width="23.25" style="397" customWidth="1"/>
    <col min="1788" max="1788" width="19.375" style="397" customWidth="1"/>
    <col min="1789" max="1789" width="13" style="397" customWidth="1"/>
    <col min="1790" max="1790" width="16.25" style="397" customWidth="1"/>
    <col min="1791" max="1791" width="62.25" style="397" customWidth="1"/>
    <col min="1792" max="1792" width="10.625" style="397" customWidth="1"/>
    <col min="1793" max="1804" width="5.875" style="397" customWidth="1"/>
    <col min="1805" max="1805" width="12.625" style="397" customWidth="1"/>
    <col min="1806" max="2041" width="9" style="397"/>
    <col min="2042" max="2042" width="5.375" style="397" customWidth="1"/>
    <col min="2043" max="2043" width="23.25" style="397" customWidth="1"/>
    <col min="2044" max="2044" width="19.375" style="397" customWidth="1"/>
    <col min="2045" max="2045" width="13" style="397" customWidth="1"/>
    <col min="2046" max="2046" width="16.25" style="397" customWidth="1"/>
    <col min="2047" max="2047" width="62.25" style="397" customWidth="1"/>
    <col min="2048" max="2048" width="10.625" style="397" customWidth="1"/>
    <col min="2049" max="2060" width="5.875" style="397" customWidth="1"/>
    <col min="2061" max="2061" width="12.625" style="397" customWidth="1"/>
    <col min="2062" max="2297" width="9" style="397"/>
    <col min="2298" max="2298" width="5.375" style="397" customWidth="1"/>
    <col min="2299" max="2299" width="23.25" style="397" customWidth="1"/>
    <col min="2300" max="2300" width="19.375" style="397" customWidth="1"/>
    <col min="2301" max="2301" width="13" style="397" customWidth="1"/>
    <col min="2302" max="2302" width="16.25" style="397" customWidth="1"/>
    <col min="2303" max="2303" width="62.25" style="397" customWidth="1"/>
    <col min="2304" max="2304" width="10.625" style="397" customWidth="1"/>
    <col min="2305" max="2316" width="5.875" style="397" customWidth="1"/>
    <col min="2317" max="2317" width="12.625" style="397" customWidth="1"/>
    <col min="2318" max="2553" width="9" style="397"/>
    <col min="2554" max="2554" width="5.375" style="397" customWidth="1"/>
    <col min="2555" max="2555" width="23.25" style="397" customWidth="1"/>
    <col min="2556" max="2556" width="19.375" style="397" customWidth="1"/>
    <col min="2557" max="2557" width="13" style="397" customWidth="1"/>
    <col min="2558" max="2558" width="16.25" style="397" customWidth="1"/>
    <col min="2559" max="2559" width="62.25" style="397" customWidth="1"/>
    <col min="2560" max="2560" width="10.625" style="397" customWidth="1"/>
    <col min="2561" max="2572" width="5.875" style="397" customWidth="1"/>
    <col min="2573" max="2573" width="12.625" style="397" customWidth="1"/>
    <col min="2574" max="2809" width="9" style="397"/>
    <col min="2810" max="2810" width="5.375" style="397" customWidth="1"/>
    <col min="2811" max="2811" width="23.25" style="397" customWidth="1"/>
    <col min="2812" max="2812" width="19.375" style="397" customWidth="1"/>
    <col min="2813" max="2813" width="13" style="397" customWidth="1"/>
    <col min="2814" max="2814" width="16.25" style="397" customWidth="1"/>
    <col min="2815" max="2815" width="62.25" style="397" customWidth="1"/>
    <col min="2816" max="2816" width="10.625" style="397" customWidth="1"/>
    <col min="2817" max="2828" width="5.875" style="397" customWidth="1"/>
    <col min="2829" max="2829" width="12.625" style="397" customWidth="1"/>
    <col min="2830" max="3065" width="9" style="397"/>
    <col min="3066" max="3066" width="5.375" style="397" customWidth="1"/>
    <col min="3067" max="3067" width="23.25" style="397" customWidth="1"/>
    <col min="3068" max="3068" width="19.375" style="397" customWidth="1"/>
    <col min="3069" max="3069" width="13" style="397" customWidth="1"/>
    <col min="3070" max="3070" width="16.25" style="397" customWidth="1"/>
    <col min="3071" max="3071" width="62.25" style="397" customWidth="1"/>
    <col min="3072" max="3072" width="10.625" style="397" customWidth="1"/>
    <col min="3073" max="3084" width="5.875" style="397" customWidth="1"/>
    <col min="3085" max="3085" width="12.625" style="397" customWidth="1"/>
    <col min="3086" max="3321" width="9" style="397"/>
    <col min="3322" max="3322" width="5.375" style="397" customWidth="1"/>
    <col min="3323" max="3323" width="23.25" style="397" customWidth="1"/>
    <col min="3324" max="3324" width="19.375" style="397" customWidth="1"/>
    <col min="3325" max="3325" width="13" style="397" customWidth="1"/>
    <col min="3326" max="3326" width="16.25" style="397" customWidth="1"/>
    <col min="3327" max="3327" width="62.25" style="397" customWidth="1"/>
    <col min="3328" max="3328" width="10.625" style="397" customWidth="1"/>
    <col min="3329" max="3340" width="5.875" style="397" customWidth="1"/>
    <col min="3341" max="3341" width="12.625" style="397" customWidth="1"/>
    <col min="3342" max="3577" width="9" style="397"/>
    <col min="3578" max="3578" width="5.375" style="397" customWidth="1"/>
    <col min="3579" max="3579" width="23.25" style="397" customWidth="1"/>
    <col min="3580" max="3580" width="19.375" style="397" customWidth="1"/>
    <col min="3581" max="3581" width="13" style="397" customWidth="1"/>
    <col min="3582" max="3582" width="16.25" style="397" customWidth="1"/>
    <col min="3583" max="3583" width="62.25" style="397" customWidth="1"/>
    <col min="3584" max="3584" width="10.625" style="397" customWidth="1"/>
    <col min="3585" max="3596" width="5.875" style="397" customWidth="1"/>
    <col min="3597" max="3597" width="12.625" style="397" customWidth="1"/>
    <col min="3598" max="3833" width="9" style="397"/>
    <col min="3834" max="3834" width="5.375" style="397" customWidth="1"/>
    <col min="3835" max="3835" width="23.25" style="397" customWidth="1"/>
    <col min="3836" max="3836" width="19.375" style="397" customWidth="1"/>
    <col min="3837" max="3837" width="13" style="397" customWidth="1"/>
    <col min="3838" max="3838" width="16.25" style="397" customWidth="1"/>
    <col min="3839" max="3839" width="62.25" style="397" customWidth="1"/>
    <col min="3840" max="3840" width="10.625" style="397" customWidth="1"/>
    <col min="3841" max="3852" width="5.875" style="397" customWidth="1"/>
    <col min="3853" max="3853" width="12.625" style="397" customWidth="1"/>
    <col min="3854" max="4089" width="9" style="397"/>
    <col min="4090" max="4090" width="5.375" style="397" customWidth="1"/>
    <col min="4091" max="4091" width="23.25" style="397" customWidth="1"/>
    <col min="4092" max="4092" width="19.375" style="397" customWidth="1"/>
    <col min="4093" max="4093" width="13" style="397" customWidth="1"/>
    <col min="4094" max="4094" width="16.25" style="397" customWidth="1"/>
    <col min="4095" max="4095" width="62.25" style="397" customWidth="1"/>
    <col min="4096" max="4096" width="10.625" style="397" customWidth="1"/>
    <col min="4097" max="4108" width="5.875" style="397" customWidth="1"/>
    <col min="4109" max="4109" width="12.625" style="397" customWidth="1"/>
    <col min="4110" max="4345" width="9" style="397"/>
    <col min="4346" max="4346" width="5.375" style="397" customWidth="1"/>
    <col min="4347" max="4347" width="23.25" style="397" customWidth="1"/>
    <col min="4348" max="4348" width="19.375" style="397" customWidth="1"/>
    <col min="4349" max="4349" width="13" style="397" customWidth="1"/>
    <col min="4350" max="4350" width="16.25" style="397" customWidth="1"/>
    <col min="4351" max="4351" width="62.25" style="397" customWidth="1"/>
    <col min="4352" max="4352" width="10.625" style="397" customWidth="1"/>
    <col min="4353" max="4364" width="5.875" style="397" customWidth="1"/>
    <col min="4365" max="4365" width="12.625" style="397" customWidth="1"/>
    <col min="4366" max="4601" width="9" style="397"/>
    <col min="4602" max="4602" width="5.375" style="397" customWidth="1"/>
    <col min="4603" max="4603" width="23.25" style="397" customWidth="1"/>
    <col min="4604" max="4604" width="19.375" style="397" customWidth="1"/>
    <col min="4605" max="4605" width="13" style="397" customWidth="1"/>
    <col min="4606" max="4606" width="16.25" style="397" customWidth="1"/>
    <col min="4607" max="4607" width="62.25" style="397" customWidth="1"/>
    <col min="4608" max="4608" width="10.625" style="397" customWidth="1"/>
    <col min="4609" max="4620" width="5.875" style="397" customWidth="1"/>
    <col min="4621" max="4621" width="12.625" style="397" customWidth="1"/>
    <col min="4622" max="4857" width="9" style="397"/>
    <col min="4858" max="4858" width="5.375" style="397" customWidth="1"/>
    <col min="4859" max="4859" width="23.25" style="397" customWidth="1"/>
    <col min="4860" max="4860" width="19.375" style="397" customWidth="1"/>
    <col min="4861" max="4861" width="13" style="397" customWidth="1"/>
    <col min="4862" max="4862" width="16.25" style="397" customWidth="1"/>
    <col min="4863" max="4863" width="62.25" style="397" customWidth="1"/>
    <col min="4864" max="4864" width="10.625" style="397" customWidth="1"/>
    <col min="4865" max="4876" width="5.875" style="397" customWidth="1"/>
    <col min="4877" max="4877" width="12.625" style="397" customWidth="1"/>
    <col min="4878" max="5113" width="9" style="397"/>
    <col min="5114" max="5114" width="5.375" style="397" customWidth="1"/>
    <col min="5115" max="5115" width="23.25" style="397" customWidth="1"/>
    <col min="5116" max="5116" width="19.375" style="397" customWidth="1"/>
    <col min="5117" max="5117" width="13" style="397" customWidth="1"/>
    <col min="5118" max="5118" width="16.25" style="397" customWidth="1"/>
    <col min="5119" max="5119" width="62.25" style="397" customWidth="1"/>
    <col min="5120" max="5120" width="10.625" style="397" customWidth="1"/>
    <col min="5121" max="5132" width="5.875" style="397" customWidth="1"/>
    <col min="5133" max="5133" width="12.625" style="397" customWidth="1"/>
    <col min="5134" max="5369" width="9" style="397"/>
    <col min="5370" max="5370" width="5.375" style="397" customWidth="1"/>
    <col min="5371" max="5371" width="23.25" style="397" customWidth="1"/>
    <col min="5372" max="5372" width="19.375" style="397" customWidth="1"/>
    <col min="5373" max="5373" width="13" style="397" customWidth="1"/>
    <col min="5374" max="5374" width="16.25" style="397" customWidth="1"/>
    <col min="5375" max="5375" width="62.25" style="397" customWidth="1"/>
    <col min="5376" max="5376" width="10.625" style="397" customWidth="1"/>
    <col min="5377" max="5388" width="5.875" style="397" customWidth="1"/>
    <col min="5389" max="5389" width="12.625" style="397" customWidth="1"/>
    <col min="5390" max="5625" width="9" style="397"/>
    <col min="5626" max="5626" width="5.375" style="397" customWidth="1"/>
    <col min="5627" max="5627" width="23.25" style="397" customWidth="1"/>
    <col min="5628" max="5628" width="19.375" style="397" customWidth="1"/>
    <col min="5629" max="5629" width="13" style="397" customWidth="1"/>
    <col min="5630" max="5630" width="16.25" style="397" customWidth="1"/>
    <col min="5631" max="5631" width="62.25" style="397" customWidth="1"/>
    <col min="5632" max="5632" width="10.625" style="397" customWidth="1"/>
    <col min="5633" max="5644" width="5.875" style="397" customWidth="1"/>
    <col min="5645" max="5645" width="12.625" style="397" customWidth="1"/>
    <col min="5646" max="5881" width="9" style="397"/>
    <col min="5882" max="5882" width="5.375" style="397" customWidth="1"/>
    <col min="5883" max="5883" width="23.25" style="397" customWidth="1"/>
    <col min="5884" max="5884" width="19.375" style="397" customWidth="1"/>
    <col min="5885" max="5885" width="13" style="397" customWidth="1"/>
    <col min="5886" max="5886" width="16.25" style="397" customWidth="1"/>
    <col min="5887" max="5887" width="62.25" style="397" customWidth="1"/>
    <col min="5888" max="5888" width="10.625" style="397" customWidth="1"/>
    <col min="5889" max="5900" width="5.875" style="397" customWidth="1"/>
    <col min="5901" max="5901" width="12.625" style="397" customWidth="1"/>
    <col min="5902" max="6137" width="9" style="397"/>
    <col min="6138" max="6138" width="5.375" style="397" customWidth="1"/>
    <col min="6139" max="6139" width="23.25" style="397" customWidth="1"/>
    <col min="6140" max="6140" width="19.375" style="397" customWidth="1"/>
    <col min="6141" max="6141" width="13" style="397" customWidth="1"/>
    <col min="6142" max="6142" width="16.25" style="397" customWidth="1"/>
    <col min="6143" max="6143" width="62.25" style="397" customWidth="1"/>
    <col min="6144" max="6144" width="10.625" style="397" customWidth="1"/>
    <col min="6145" max="6156" width="5.875" style="397" customWidth="1"/>
    <col min="6157" max="6157" width="12.625" style="397" customWidth="1"/>
    <col min="6158" max="6393" width="9" style="397"/>
    <col min="6394" max="6394" width="5.375" style="397" customWidth="1"/>
    <col min="6395" max="6395" width="23.25" style="397" customWidth="1"/>
    <col min="6396" max="6396" width="19.375" style="397" customWidth="1"/>
    <col min="6397" max="6397" width="13" style="397" customWidth="1"/>
    <col min="6398" max="6398" width="16.25" style="397" customWidth="1"/>
    <col min="6399" max="6399" width="62.25" style="397" customWidth="1"/>
    <col min="6400" max="6400" width="10.625" style="397" customWidth="1"/>
    <col min="6401" max="6412" width="5.875" style="397" customWidth="1"/>
    <col min="6413" max="6413" width="12.625" style="397" customWidth="1"/>
    <col min="6414" max="6649" width="9" style="397"/>
    <col min="6650" max="6650" width="5.375" style="397" customWidth="1"/>
    <col min="6651" max="6651" width="23.25" style="397" customWidth="1"/>
    <col min="6652" max="6652" width="19.375" style="397" customWidth="1"/>
    <col min="6653" max="6653" width="13" style="397" customWidth="1"/>
    <col min="6654" max="6654" width="16.25" style="397" customWidth="1"/>
    <col min="6655" max="6655" width="62.25" style="397" customWidth="1"/>
    <col min="6656" max="6656" width="10.625" style="397" customWidth="1"/>
    <col min="6657" max="6668" width="5.875" style="397" customWidth="1"/>
    <col min="6669" max="6669" width="12.625" style="397" customWidth="1"/>
    <col min="6670" max="6905" width="9" style="397"/>
    <col min="6906" max="6906" width="5.375" style="397" customWidth="1"/>
    <col min="6907" max="6907" width="23.25" style="397" customWidth="1"/>
    <col min="6908" max="6908" width="19.375" style="397" customWidth="1"/>
    <col min="6909" max="6909" width="13" style="397" customWidth="1"/>
    <col min="6910" max="6910" width="16.25" style="397" customWidth="1"/>
    <col min="6911" max="6911" width="62.25" style="397" customWidth="1"/>
    <col min="6912" max="6912" width="10.625" style="397" customWidth="1"/>
    <col min="6913" max="6924" width="5.875" style="397" customWidth="1"/>
    <col min="6925" max="6925" width="12.625" style="397" customWidth="1"/>
    <col min="6926" max="7161" width="9" style="397"/>
    <col min="7162" max="7162" width="5.375" style="397" customWidth="1"/>
    <col min="7163" max="7163" width="23.25" style="397" customWidth="1"/>
    <col min="7164" max="7164" width="19.375" style="397" customWidth="1"/>
    <col min="7165" max="7165" width="13" style="397" customWidth="1"/>
    <col min="7166" max="7166" width="16.25" style="397" customWidth="1"/>
    <col min="7167" max="7167" width="62.25" style="397" customWidth="1"/>
    <col min="7168" max="7168" width="10.625" style="397" customWidth="1"/>
    <col min="7169" max="7180" width="5.875" style="397" customWidth="1"/>
    <col min="7181" max="7181" width="12.625" style="397" customWidth="1"/>
    <col min="7182" max="7417" width="9" style="397"/>
    <col min="7418" max="7418" width="5.375" style="397" customWidth="1"/>
    <col min="7419" max="7419" width="23.25" style="397" customWidth="1"/>
    <col min="7420" max="7420" width="19.375" style="397" customWidth="1"/>
    <col min="7421" max="7421" width="13" style="397" customWidth="1"/>
    <col min="7422" max="7422" width="16.25" style="397" customWidth="1"/>
    <col min="7423" max="7423" width="62.25" style="397" customWidth="1"/>
    <col min="7424" max="7424" width="10.625" style="397" customWidth="1"/>
    <col min="7425" max="7436" width="5.875" style="397" customWidth="1"/>
    <col min="7437" max="7437" width="12.625" style="397" customWidth="1"/>
    <col min="7438" max="7673" width="9" style="397"/>
    <col min="7674" max="7674" width="5.375" style="397" customWidth="1"/>
    <col min="7675" max="7675" width="23.25" style="397" customWidth="1"/>
    <col min="7676" max="7676" width="19.375" style="397" customWidth="1"/>
    <col min="7677" max="7677" width="13" style="397" customWidth="1"/>
    <col min="7678" max="7678" width="16.25" style="397" customWidth="1"/>
    <col min="7679" max="7679" width="62.25" style="397" customWidth="1"/>
    <col min="7680" max="7680" width="10.625" style="397" customWidth="1"/>
    <col min="7681" max="7692" width="5.875" style="397" customWidth="1"/>
    <col min="7693" max="7693" width="12.625" style="397" customWidth="1"/>
    <col min="7694" max="7929" width="9" style="397"/>
    <col min="7930" max="7930" width="5.375" style="397" customWidth="1"/>
    <col min="7931" max="7931" width="23.25" style="397" customWidth="1"/>
    <col min="7932" max="7932" width="19.375" style="397" customWidth="1"/>
    <col min="7933" max="7933" width="13" style="397" customWidth="1"/>
    <col min="7934" max="7934" width="16.25" style="397" customWidth="1"/>
    <col min="7935" max="7935" width="62.25" style="397" customWidth="1"/>
    <col min="7936" max="7936" width="10.625" style="397" customWidth="1"/>
    <col min="7937" max="7948" width="5.875" style="397" customWidth="1"/>
    <col min="7949" max="7949" width="12.625" style="397" customWidth="1"/>
    <col min="7950" max="8185" width="9" style="397"/>
    <col min="8186" max="8186" width="5.375" style="397" customWidth="1"/>
    <col min="8187" max="8187" width="23.25" style="397" customWidth="1"/>
    <col min="8188" max="8188" width="19.375" style="397" customWidth="1"/>
    <col min="8189" max="8189" width="13" style="397" customWidth="1"/>
    <col min="8190" max="8190" width="16.25" style="397" customWidth="1"/>
    <col min="8191" max="8191" width="62.25" style="397" customWidth="1"/>
    <col min="8192" max="8192" width="10.625" style="397" customWidth="1"/>
    <col min="8193" max="8204" width="5.875" style="397" customWidth="1"/>
    <col min="8205" max="8205" width="12.625" style="397" customWidth="1"/>
    <col min="8206" max="8441" width="9" style="397"/>
    <col min="8442" max="8442" width="5.375" style="397" customWidth="1"/>
    <col min="8443" max="8443" width="23.25" style="397" customWidth="1"/>
    <col min="8444" max="8444" width="19.375" style="397" customWidth="1"/>
    <col min="8445" max="8445" width="13" style="397" customWidth="1"/>
    <col min="8446" max="8446" width="16.25" style="397" customWidth="1"/>
    <col min="8447" max="8447" width="62.25" style="397" customWidth="1"/>
    <col min="8448" max="8448" width="10.625" style="397" customWidth="1"/>
    <col min="8449" max="8460" width="5.875" style="397" customWidth="1"/>
    <col min="8461" max="8461" width="12.625" style="397" customWidth="1"/>
    <col min="8462" max="8697" width="9" style="397"/>
    <col min="8698" max="8698" width="5.375" style="397" customWidth="1"/>
    <col min="8699" max="8699" width="23.25" style="397" customWidth="1"/>
    <col min="8700" max="8700" width="19.375" style="397" customWidth="1"/>
    <col min="8701" max="8701" width="13" style="397" customWidth="1"/>
    <col min="8702" max="8702" width="16.25" style="397" customWidth="1"/>
    <col min="8703" max="8703" width="62.25" style="397" customWidth="1"/>
    <col min="8704" max="8704" width="10.625" style="397" customWidth="1"/>
    <col min="8705" max="8716" width="5.875" style="397" customWidth="1"/>
    <col min="8717" max="8717" width="12.625" style="397" customWidth="1"/>
    <col min="8718" max="8953" width="9" style="397"/>
    <col min="8954" max="8954" width="5.375" style="397" customWidth="1"/>
    <col min="8955" max="8955" width="23.25" style="397" customWidth="1"/>
    <col min="8956" max="8956" width="19.375" style="397" customWidth="1"/>
    <col min="8957" max="8957" width="13" style="397" customWidth="1"/>
    <col min="8958" max="8958" width="16.25" style="397" customWidth="1"/>
    <col min="8959" max="8959" width="62.25" style="397" customWidth="1"/>
    <col min="8960" max="8960" width="10.625" style="397" customWidth="1"/>
    <col min="8961" max="8972" width="5.875" style="397" customWidth="1"/>
    <col min="8973" max="8973" width="12.625" style="397" customWidth="1"/>
    <col min="8974" max="9209" width="9" style="397"/>
    <col min="9210" max="9210" width="5.375" style="397" customWidth="1"/>
    <col min="9211" max="9211" width="23.25" style="397" customWidth="1"/>
    <col min="9212" max="9212" width="19.375" style="397" customWidth="1"/>
    <col min="9213" max="9213" width="13" style="397" customWidth="1"/>
    <col min="9214" max="9214" width="16.25" style="397" customWidth="1"/>
    <col min="9215" max="9215" width="62.25" style="397" customWidth="1"/>
    <col min="9216" max="9216" width="10.625" style="397" customWidth="1"/>
    <col min="9217" max="9228" width="5.875" style="397" customWidth="1"/>
    <col min="9229" max="9229" width="12.625" style="397" customWidth="1"/>
    <col min="9230" max="9465" width="9" style="397"/>
    <col min="9466" max="9466" width="5.375" style="397" customWidth="1"/>
    <col min="9467" max="9467" width="23.25" style="397" customWidth="1"/>
    <col min="9468" max="9468" width="19.375" style="397" customWidth="1"/>
    <col min="9469" max="9469" width="13" style="397" customWidth="1"/>
    <col min="9470" max="9470" width="16.25" style="397" customWidth="1"/>
    <col min="9471" max="9471" width="62.25" style="397" customWidth="1"/>
    <col min="9472" max="9472" width="10.625" style="397" customWidth="1"/>
    <col min="9473" max="9484" width="5.875" style="397" customWidth="1"/>
    <col min="9485" max="9485" width="12.625" style="397" customWidth="1"/>
    <col min="9486" max="9721" width="9" style="397"/>
    <col min="9722" max="9722" width="5.375" style="397" customWidth="1"/>
    <col min="9723" max="9723" width="23.25" style="397" customWidth="1"/>
    <col min="9724" max="9724" width="19.375" style="397" customWidth="1"/>
    <col min="9725" max="9725" width="13" style="397" customWidth="1"/>
    <col min="9726" max="9726" width="16.25" style="397" customWidth="1"/>
    <col min="9727" max="9727" width="62.25" style="397" customWidth="1"/>
    <col min="9728" max="9728" width="10.625" style="397" customWidth="1"/>
    <col min="9729" max="9740" width="5.875" style="397" customWidth="1"/>
    <col min="9741" max="9741" width="12.625" style="397" customWidth="1"/>
    <col min="9742" max="9977" width="9" style="397"/>
    <col min="9978" max="9978" width="5.375" style="397" customWidth="1"/>
    <col min="9979" max="9979" width="23.25" style="397" customWidth="1"/>
    <col min="9980" max="9980" width="19.375" style="397" customWidth="1"/>
    <col min="9981" max="9981" width="13" style="397" customWidth="1"/>
    <col min="9982" max="9982" width="16.25" style="397" customWidth="1"/>
    <col min="9983" max="9983" width="62.25" style="397" customWidth="1"/>
    <col min="9984" max="9984" width="10.625" style="397" customWidth="1"/>
    <col min="9985" max="9996" width="5.875" style="397" customWidth="1"/>
    <col min="9997" max="9997" width="12.625" style="397" customWidth="1"/>
    <col min="9998" max="10233" width="9" style="397"/>
    <col min="10234" max="10234" width="5.375" style="397" customWidth="1"/>
    <col min="10235" max="10235" width="23.25" style="397" customWidth="1"/>
    <col min="10236" max="10236" width="19.375" style="397" customWidth="1"/>
    <col min="10237" max="10237" width="13" style="397" customWidth="1"/>
    <col min="10238" max="10238" width="16.25" style="397" customWidth="1"/>
    <col min="10239" max="10239" width="62.25" style="397" customWidth="1"/>
    <col min="10240" max="10240" width="10.625" style="397" customWidth="1"/>
    <col min="10241" max="10252" width="5.875" style="397" customWidth="1"/>
    <col min="10253" max="10253" width="12.625" style="397" customWidth="1"/>
    <col min="10254" max="10489" width="9" style="397"/>
    <col min="10490" max="10490" width="5.375" style="397" customWidth="1"/>
    <col min="10491" max="10491" width="23.25" style="397" customWidth="1"/>
    <col min="10492" max="10492" width="19.375" style="397" customWidth="1"/>
    <col min="10493" max="10493" width="13" style="397" customWidth="1"/>
    <col min="10494" max="10494" width="16.25" style="397" customWidth="1"/>
    <col min="10495" max="10495" width="62.25" style="397" customWidth="1"/>
    <col min="10496" max="10496" width="10.625" style="397" customWidth="1"/>
    <col min="10497" max="10508" width="5.875" style="397" customWidth="1"/>
    <col min="10509" max="10509" width="12.625" style="397" customWidth="1"/>
    <col min="10510" max="10745" width="9" style="397"/>
    <col min="10746" max="10746" width="5.375" style="397" customWidth="1"/>
    <col min="10747" max="10747" width="23.25" style="397" customWidth="1"/>
    <col min="10748" max="10748" width="19.375" style="397" customWidth="1"/>
    <col min="10749" max="10749" width="13" style="397" customWidth="1"/>
    <col min="10750" max="10750" width="16.25" style="397" customWidth="1"/>
    <col min="10751" max="10751" width="62.25" style="397" customWidth="1"/>
    <col min="10752" max="10752" width="10.625" style="397" customWidth="1"/>
    <col min="10753" max="10764" width="5.875" style="397" customWidth="1"/>
    <col min="10765" max="10765" width="12.625" style="397" customWidth="1"/>
    <col min="10766" max="11001" width="9" style="397"/>
    <col min="11002" max="11002" width="5.375" style="397" customWidth="1"/>
    <col min="11003" max="11003" width="23.25" style="397" customWidth="1"/>
    <col min="11004" max="11004" width="19.375" style="397" customWidth="1"/>
    <col min="11005" max="11005" width="13" style="397" customWidth="1"/>
    <col min="11006" max="11006" width="16.25" style="397" customWidth="1"/>
    <col min="11007" max="11007" width="62.25" style="397" customWidth="1"/>
    <col min="11008" max="11008" width="10.625" style="397" customWidth="1"/>
    <col min="11009" max="11020" width="5.875" style="397" customWidth="1"/>
    <col min="11021" max="11021" width="12.625" style="397" customWidth="1"/>
    <col min="11022" max="11257" width="9" style="397"/>
    <col min="11258" max="11258" width="5.375" style="397" customWidth="1"/>
    <col min="11259" max="11259" width="23.25" style="397" customWidth="1"/>
    <col min="11260" max="11260" width="19.375" style="397" customWidth="1"/>
    <col min="11261" max="11261" width="13" style="397" customWidth="1"/>
    <col min="11262" max="11262" width="16.25" style="397" customWidth="1"/>
    <col min="11263" max="11263" width="62.25" style="397" customWidth="1"/>
    <col min="11264" max="11264" width="10.625" style="397" customWidth="1"/>
    <col min="11265" max="11276" width="5.875" style="397" customWidth="1"/>
    <col min="11277" max="11277" width="12.625" style="397" customWidth="1"/>
    <col min="11278" max="11513" width="9" style="397"/>
    <col min="11514" max="11514" width="5.375" style="397" customWidth="1"/>
    <col min="11515" max="11515" width="23.25" style="397" customWidth="1"/>
    <col min="11516" max="11516" width="19.375" style="397" customWidth="1"/>
    <col min="11517" max="11517" width="13" style="397" customWidth="1"/>
    <col min="11518" max="11518" width="16.25" style="397" customWidth="1"/>
    <col min="11519" max="11519" width="62.25" style="397" customWidth="1"/>
    <col min="11520" max="11520" width="10.625" style="397" customWidth="1"/>
    <col min="11521" max="11532" width="5.875" style="397" customWidth="1"/>
    <col min="11533" max="11533" width="12.625" style="397" customWidth="1"/>
    <col min="11534" max="11769" width="9" style="397"/>
    <col min="11770" max="11770" width="5.375" style="397" customWidth="1"/>
    <col min="11771" max="11771" width="23.25" style="397" customWidth="1"/>
    <col min="11772" max="11772" width="19.375" style="397" customWidth="1"/>
    <col min="11773" max="11773" width="13" style="397" customWidth="1"/>
    <col min="11774" max="11774" width="16.25" style="397" customWidth="1"/>
    <col min="11775" max="11775" width="62.25" style="397" customWidth="1"/>
    <col min="11776" max="11776" width="10.625" style="397" customWidth="1"/>
    <col min="11777" max="11788" width="5.875" style="397" customWidth="1"/>
    <col min="11789" max="11789" width="12.625" style="397" customWidth="1"/>
    <col min="11790" max="12025" width="9" style="397"/>
    <col min="12026" max="12026" width="5.375" style="397" customWidth="1"/>
    <col min="12027" max="12027" width="23.25" style="397" customWidth="1"/>
    <col min="12028" max="12028" width="19.375" style="397" customWidth="1"/>
    <col min="12029" max="12029" width="13" style="397" customWidth="1"/>
    <col min="12030" max="12030" width="16.25" style="397" customWidth="1"/>
    <col min="12031" max="12031" width="62.25" style="397" customWidth="1"/>
    <col min="12032" max="12032" width="10.625" style="397" customWidth="1"/>
    <col min="12033" max="12044" width="5.875" style="397" customWidth="1"/>
    <col min="12045" max="12045" width="12.625" style="397" customWidth="1"/>
    <col min="12046" max="12281" width="9" style="397"/>
    <col min="12282" max="12282" width="5.375" style="397" customWidth="1"/>
    <col min="12283" max="12283" width="23.25" style="397" customWidth="1"/>
    <col min="12284" max="12284" width="19.375" style="397" customWidth="1"/>
    <col min="12285" max="12285" width="13" style="397" customWidth="1"/>
    <col min="12286" max="12286" width="16.25" style="397" customWidth="1"/>
    <col min="12287" max="12287" width="62.25" style="397" customWidth="1"/>
    <col min="12288" max="12288" width="10.625" style="397" customWidth="1"/>
    <col min="12289" max="12300" width="5.875" style="397" customWidth="1"/>
    <col min="12301" max="12301" width="12.625" style="397" customWidth="1"/>
    <col min="12302" max="12537" width="9" style="397"/>
    <col min="12538" max="12538" width="5.375" style="397" customWidth="1"/>
    <col min="12539" max="12539" width="23.25" style="397" customWidth="1"/>
    <col min="12540" max="12540" width="19.375" style="397" customWidth="1"/>
    <col min="12541" max="12541" width="13" style="397" customWidth="1"/>
    <col min="12542" max="12542" width="16.25" style="397" customWidth="1"/>
    <col min="12543" max="12543" width="62.25" style="397" customWidth="1"/>
    <col min="12544" max="12544" width="10.625" style="397" customWidth="1"/>
    <col min="12545" max="12556" width="5.875" style="397" customWidth="1"/>
    <col min="12557" max="12557" width="12.625" style="397" customWidth="1"/>
    <col min="12558" max="12793" width="9" style="397"/>
    <col min="12794" max="12794" width="5.375" style="397" customWidth="1"/>
    <col min="12795" max="12795" width="23.25" style="397" customWidth="1"/>
    <col min="12796" max="12796" width="19.375" style="397" customWidth="1"/>
    <col min="12797" max="12797" width="13" style="397" customWidth="1"/>
    <col min="12798" max="12798" width="16.25" style="397" customWidth="1"/>
    <col min="12799" max="12799" width="62.25" style="397" customWidth="1"/>
    <col min="12800" max="12800" width="10.625" style="397" customWidth="1"/>
    <col min="12801" max="12812" width="5.875" style="397" customWidth="1"/>
    <col min="12813" max="12813" width="12.625" style="397" customWidth="1"/>
    <col min="12814" max="13049" width="9" style="397"/>
    <col min="13050" max="13050" width="5.375" style="397" customWidth="1"/>
    <col min="13051" max="13051" width="23.25" style="397" customWidth="1"/>
    <col min="13052" max="13052" width="19.375" style="397" customWidth="1"/>
    <col min="13053" max="13053" width="13" style="397" customWidth="1"/>
    <col min="13054" max="13054" width="16.25" style="397" customWidth="1"/>
    <col min="13055" max="13055" width="62.25" style="397" customWidth="1"/>
    <col min="13056" max="13056" width="10.625" style="397" customWidth="1"/>
    <col min="13057" max="13068" width="5.875" style="397" customWidth="1"/>
    <col min="13069" max="13069" width="12.625" style="397" customWidth="1"/>
    <col min="13070" max="13305" width="9" style="397"/>
    <col min="13306" max="13306" width="5.375" style="397" customWidth="1"/>
    <col min="13307" max="13307" width="23.25" style="397" customWidth="1"/>
    <col min="13308" max="13308" width="19.375" style="397" customWidth="1"/>
    <col min="13309" max="13309" width="13" style="397" customWidth="1"/>
    <col min="13310" max="13310" width="16.25" style="397" customWidth="1"/>
    <col min="13311" max="13311" width="62.25" style="397" customWidth="1"/>
    <col min="13312" max="13312" width="10.625" style="397" customWidth="1"/>
    <col min="13313" max="13324" width="5.875" style="397" customWidth="1"/>
    <col min="13325" max="13325" width="12.625" style="397" customWidth="1"/>
    <col min="13326" max="13561" width="9" style="397"/>
    <col min="13562" max="13562" width="5.375" style="397" customWidth="1"/>
    <col min="13563" max="13563" width="23.25" style="397" customWidth="1"/>
    <col min="13564" max="13564" width="19.375" style="397" customWidth="1"/>
    <col min="13565" max="13565" width="13" style="397" customWidth="1"/>
    <col min="13566" max="13566" width="16.25" style="397" customWidth="1"/>
    <col min="13567" max="13567" width="62.25" style="397" customWidth="1"/>
    <col min="13568" max="13568" width="10.625" style="397" customWidth="1"/>
    <col min="13569" max="13580" width="5.875" style="397" customWidth="1"/>
    <col min="13581" max="13581" width="12.625" style="397" customWidth="1"/>
    <col min="13582" max="13817" width="9" style="397"/>
    <col min="13818" max="13818" width="5.375" style="397" customWidth="1"/>
    <col min="13819" max="13819" width="23.25" style="397" customWidth="1"/>
    <col min="13820" max="13820" width="19.375" style="397" customWidth="1"/>
    <col min="13821" max="13821" width="13" style="397" customWidth="1"/>
    <col min="13822" max="13822" width="16.25" style="397" customWidth="1"/>
    <col min="13823" max="13823" width="62.25" style="397" customWidth="1"/>
    <col min="13824" max="13824" width="10.625" style="397" customWidth="1"/>
    <col min="13825" max="13836" width="5.875" style="397" customWidth="1"/>
    <col min="13837" max="13837" width="12.625" style="397" customWidth="1"/>
    <col min="13838" max="14073" width="9" style="397"/>
    <col min="14074" max="14074" width="5.375" style="397" customWidth="1"/>
    <col min="14075" max="14075" width="23.25" style="397" customWidth="1"/>
    <col min="14076" max="14076" width="19.375" style="397" customWidth="1"/>
    <col min="14077" max="14077" width="13" style="397" customWidth="1"/>
    <col min="14078" max="14078" width="16.25" style="397" customWidth="1"/>
    <col min="14079" max="14079" width="62.25" style="397" customWidth="1"/>
    <col min="14080" max="14080" width="10.625" style="397" customWidth="1"/>
    <col min="14081" max="14092" width="5.875" style="397" customWidth="1"/>
    <col min="14093" max="14093" width="12.625" style="397" customWidth="1"/>
    <col min="14094" max="14329" width="9" style="397"/>
    <col min="14330" max="14330" width="5.375" style="397" customWidth="1"/>
    <col min="14331" max="14331" width="23.25" style="397" customWidth="1"/>
    <col min="14332" max="14332" width="19.375" style="397" customWidth="1"/>
    <col min="14333" max="14333" width="13" style="397" customWidth="1"/>
    <col min="14334" max="14334" width="16.25" style="397" customWidth="1"/>
    <col min="14335" max="14335" width="62.25" style="397" customWidth="1"/>
    <col min="14336" max="14336" width="10.625" style="397" customWidth="1"/>
    <col min="14337" max="14348" width="5.875" style="397" customWidth="1"/>
    <col min="14349" max="14349" width="12.625" style="397" customWidth="1"/>
    <col min="14350" max="14585" width="9" style="397"/>
    <col min="14586" max="14586" width="5.375" style="397" customWidth="1"/>
    <col min="14587" max="14587" width="23.25" style="397" customWidth="1"/>
    <col min="14588" max="14588" width="19.375" style="397" customWidth="1"/>
    <col min="14589" max="14589" width="13" style="397" customWidth="1"/>
    <col min="14590" max="14590" width="16.25" style="397" customWidth="1"/>
    <col min="14591" max="14591" width="62.25" style="397" customWidth="1"/>
    <col min="14592" max="14592" width="10.625" style="397" customWidth="1"/>
    <col min="14593" max="14604" width="5.875" style="397" customWidth="1"/>
    <col min="14605" max="14605" width="12.625" style="397" customWidth="1"/>
    <col min="14606" max="14841" width="9" style="397"/>
    <col min="14842" max="14842" width="5.375" style="397" customWidth="1"/>
    <col min="14843" max="14843" width="23.25" style="397" customWidth="1"/>
    <col min="14844" max="14844" width="19.375" style="397" customWidth="1"/>
    <col min="14845" max="14845" width="13" style="397" customWidth="1"/>
    <col min="14846" max="14846" width="16.25" style="397" customWidth="1"/>
    <col min="14847" max="14847" width="62.25" style="397" customWidth="1"/>
    <col min="14848" max="14848" width="10.625" style="397" customWidth="1"/>
    <col min="14849" max="14860" width="5.875" style="397" customWidth="1"/>
    <col min="14861" max="14861" width="12.625" style="397" customWidth="1"/>
    <col min="14862" max="15097" width="9" style="397"/>
    <col min="15098" max="15098" width="5.375" style="397" customWidth="1"/>
    <col min="15099" max="15099" width="23.25" style="397" customWidth="1"/>
    <col min="15100" max="15100" width="19.375" style="397" customWidth="1"/>
    <col min="15101" max="15101" width="13" style="397" customWidth="1"/>
    <col min="15102" max="15102" width="16.25" style="397" customWidth="1"/>
    <col min="15103" max="15103" width="62.25" style="397" customWidth="1"/>
    <col min="15104" max="15104" width="10.625" style="397" customWidth="1"/>
    <col min="15105" max="15116" width="5.875" style="397" customWidth="1"/>
    <col min="15117" max="15117" width="12.625" style="397" customWidth="1"/>
    <col min="15118" max="15353" width="9" style="397"/>
    <col min="15354" max="15354" width="5.375" style="397" customWidth="1"/>
    <col min="15355" max="15355" width="23.25" style="397" customWidth="1"/>
    <col min="15356" max="15356" width="19.375" style="397" customWidth="1"/>
    <col min="15357" max="15357" width="13" style="397" customWidth="1"/>
    <col min="15358" max="15358" width="16.25" style="397" customWidth="1"/>
    <col min="15359" max="15359" width="62.25" style="397" customWidth="1"/>
    <col min="15360" max="15360" width="10.625" style="397" customWidth="1"/>
    <col min="15361" max="15372" width="5.875" style="397" customWidth="1"/>
    <col min="15373" max="15373" width="12.625" style="397" customWidth="1"/>
    <col min="15374" max="15609" width="9" style="397"/>
    <col min="15610" max="15610" width="5.375" style="397" customWidth="1"/>
    <col min="15611" max="15611" width="23.25" style="397" customWidth="1"/>
    <col min="15612" max="15612" width="19.375" style="397" customWidth="1"/>
    <col min="15613" max="15613" width="13" style="397" customWidth="1"/>
    <col min="15614" max="15614" width="16.25" style="397" customWidth="1"/>
    <col min="15615" max="15615" width="62.25" style="397" customWidth="1"/>
    <col min="15616" max="15616" width="10.625" style="397" customWidth="1"/>
    <col min="15617" max="15628" width="5.875" style="397" customWidth="1"/>
    <col min="15629" max="15629" width="12.625" style="397" customWidth="1"/>
    <col min="15630" max="15865" width="9" style="397"/>
    <col min="15866" max="15866" width="5.375" style="397" customWidth="1"/>
    <col min="15867" max="15867" width="23.25" style="397" customWidth="1"/>
    <col min="15868" max="15868" width="19.375" style="397" customWidth="1"/>
    <col min="15869" max="15869" width="13" style="397" customWidth="1"/>
    <col min="15870" max="15870" width="16.25" style="397" customWidth="1"/>
    <col min="15871" max="15871" width="62.25" style="397" customWidth="1"/>
    <col min="15872" max="15872" width="10.625" style="397" customWidth="1"/>
    <col min="15873" max="15884" width="5.875" style="397" customWidth="1"/>
    <col min="15885" max="15885" width="12.625" style="397" customWidth="1"/>
    <col min="15886" max="16121" width="9" style="397"/>
    <col min="16122" max="16122" width="5.375" style="397" customWidth="1"/>
    <col min="16123" max="16123" width="23.25" style="397" customWidth="1"/>
    <col min="16124" max="16124" width="19.375" style="397" customWidth="1"/>
    <col min="16125" max="16125" width="13" style="397" customWidth="1"/>
    <col min="16126" max="16126" width="16.25" style="397" customWidth="1"/>
    <col min="16127" max="16127" width="62.25" style="397" customWidth="1"/>
    <col min="16128" max="16128" width="10.625" style="397" customWidth="1"/>
    <col min="16129" max="16140" width="5.875" style="397" customWidth="1"/>
    <col min="16141" max="16141" width="12.625" style="397" customWidth="1"/>
    <col min="16142" max="16384" width="9" style="397"/>
  </cols>
  <sheetData>
    <row r="1" spans="1:13" s="523" customFormat="1" ht="42" x14ac:dyDescent="0.2">
      <c r="A1" s="683" t="s">
        <v>108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</row>
    <row r="2" spans="1:13" s="525" customFormat="1" ht="19.5" customHeight="1" x14ac:dyDescent="0.8">
      <c r="A2" s="483"/>
      <c r="B2" s="484"/>
      <c r="C2" s="524"/>
      <c r="D2" s="524"/>
      <c r="E2" s="484"/>
      <c r="F2" s="524"/>
      <c r="G2" s="484"/>
      <c r="H2" s="484"/>
      <c r="I2" s="484"/>
      <c r="J2" s="484"/>
      <c r="K2" s="484"/>
      <c r="L2" s="484"/>
      <c r="M2" s="484"/>
    </row>
    <row r="3" spans="1:13" s="14" customFormat="1" ht="36.75" customHeight="1" x14ac:dyDescent="0.5">
      <c r="A3" s="684" t="s">
        <v>0</v>
      </c>
      <c r="B3" s="684" t="s">
        <v>1</v>
      </c>
      <c r="C3" s="685" t="s">
        <v>341</v>
      </c>
      <c r="D3" s="685" t="s">
        <v>2</v>
      </c>
      <c r="E3" s="685" t="s">
        <v>286</v>
      </c>
      <c r="F3" s="687" t="s">
        <v>36</v>
      </c>
      <c r="G3" s="687" t="s">
        <v>238</v>
      </c>
      <c r="H3" s="687" t="s">
        <v>13</v>
      </c>
      <c r="I3" s="687" t="s">
        <v>45</v>
      </c>
      <c r="J3" s="687"/>
      <c r="K3" s="687"/>
      <c r="L3" s="687"/>
      <c r="M3" s="685" t="s">
        <v>290</v>
      </c>
    </row>
    <row r="4" spans="1:13" s="14" customFormat="1" ht="96.75" customHeight="1" x14ac:dyDescent="0.5">
      <c r="A4" s="684"/>
      <c r="B4" s="684"/>
      <c r="C4" s="686"/>
      <c r="D4" s="686"/>
      <c r="E4" s="686"/>
      <c r="F4" s="687"/>
      <c r="G4" s="687"/>
      <c r="H4" s="687"/>
      <c r="I4" s="400" t="s">
        <v>14</v>
      </c>
      <c r="J4" s="400" t="s">
        <v>15</v>
      </c>
      <c r="K4" s="400" t="s">
        <v>16</v>
      </c>
      <c r="L4" s="400" t="s">
        <v>17</v>
      </c>
      <c r="M4" s="686"/>
    </row>
    <row r="5" spans="1:13" s="510" customFormat="1" ht="409.6" customHeight="1" x14ac:dyDescent="0.8">
      <c r="A5" s="526">
        <v>1</v>
      </c>
      <c r="B5" s="626" t="s">
        <v>395</v>
      </c>
      <c r="C5" s="347" t="s">
        <v>24</v>
      </c>
      <c r="D5" s="347" t="s">
        <v>24</v>
      </c>
      <c r="E5" s="629" t="s">
        <v>396</v>
      </c>
      <c r="F5" s="688" t="s">
        <v>401</v>
      </c>
      <c r="G5" s="527">
        <v>235600</v>
      </c>
      <c r="H5" s="615" t="s">
        <v>394</v>
      </c>
      <c r="I5" s="350"/>
      <c r="J5" s="350"/>
      <c r="K5" s="350"/>
      <c r="L5" s="350"/>
      <c r="M5" s="489" t="s">
        <v>343</v>
      </c>
    </row>
    <row r="6" spans="1:13" s="510" customFormat="1" ht="64.5" hidden="1" customHeight="1" x14ac:dyDescent="0.8">
      <c r="A6" s="528"/>
      <c r="B6" s="627"/>
      <c r="C6" s="490"/>
      <c r="D6" s="490"/>
      <c r="E6" s="630"/>
      <c r="F6" s="689"/>
      <c r="G6" s="529"/>
      <c r="H6" s="618"/>
      <c r="I6" s="485"/>
      <c r="J6" s="485"/>
      <c r="K6" s="485"/>
      <c r="L6" s="485"/>
      <c r="M6" s="491"/>
    </row>
    <row r="7" spans="1:13" s="510" customFormat="1" ht="64.5" customHeight="1" x14ac:dyDescent="0.8">
      <c r="A7" s="528"/>
      <c r="B7" s="627"/>
      <c r="C7" s="490"/>
      <c r="D7" s="490"/>
      <c r="E7" s="630"/>
      <c r="F7" s="689"/>
      <c r="G7" s="529"/>
      <c r="H7" s="618"/>
      <c r="I7" s="485"/>
      <c r="J7" s="485"/>
      <c r="K7" s="485"/>
      <c r="L7" s="485"/>
      <c r="M7" s="491"/>
    </row>
    <row r="8" spans="1:13" s="510" customFormat="1" ht="181.5" customHeight="1" x14ac:dyDescent="0.8">
      <c r="A8" s="528"/>
      <c r="B8" s="627"/>
      <c r="C8" s="490"/>
      <c r="D8" s="490"/>
      <c r="E8" s="630"/>
      <c r="F8" s="689"/>
      <c r="G8" s="529"/>
      <c r="H8" s="618"/>
      <c r="I8" s="485"/>
      <c r="J8" s="485"/>
      <c r="K8" s="485"/>
      <c r="L8" s="485"/>
      <c r="M8" s="491"/>
    </row>
    <row r="9" spans="1:13" s="510" customFormat="1" ht="34.5" customHeight="1" x14ac:dyDescent="0.8">
      <c r="A9" s="531"/>
      <c r="B9" s="628"/>
      <c r="C9" s="492"/>
      <c r="D9" s="492"/>
      <c r="E9" s="492"/>
      <c r="F9" s="694"/>
      <c r="G9" s="547"/>
      <c r="H9" s="616"/>
      <c r="I9" s="357"/>
      <c r="J9" s="357"/>
      <c r="K9" s="357"/>
      <c r="L9" s="357"/>
      <c r="M9" s="494"/>
    </row>
    <row r="10" spans="1:13" s="510" customFormat="1" ht="395.25" customHeight="1" x14ac:dyDescent="0.8">
      <c r="A10" s="591"/>
      <c r="B10" s="372" t="s">
        <v>397</v>
      </c>
      <c r="C10" s="488"/>
      <c r="D10" s="488"/>
      <c r="E10" s="488"/>
      <c r="F10" s="351" t="s">
        <v>400</v>
      </c>
      <c r="G10" s="556"/>
      <c r="H10" s="615" t="s">
        <v>402</v>
      </c>
      <c r="I10" s="369"/>
      <c r="J10" s="369"/>
      <c r="K10" s="369"/>
      <c r="L10" s="369"/>
      <c r="M10" s="489"/>
    </row>
    <row r="11" spans="1:13" s="510" customFormat="1" ht="409.6" customHeight="1" x14ac:dyDescent="0.8">
      <c r="A11" s="557">
        <v>2</v>
      </c>
      <c r="B11" s="558" t="s">
        <v>269</v>
      </c>
      <c r="C11" s="506" t="s">
        <v>24</v>
      </c>
      <c r="D11" s="506" t="s">
        <v>24</v>
      </c>
      <c r="E11" s="366" t="s">
        <v>399</v>
      </c>
      <c r="F11" s="505" t="s">
        <v>398</v>
      </c>
      <c r="G11" s="547">
        <v>24400</v>
      </c>
      <c r="H11" s="616"/>
      <c r="I11" s="357"/>
      <c r="J11" s="357"/>
      <c r="K11" s="357"/>
      <c r="L11" s="357"/>
      <c r="M11" s="370" t="s">
        <v>343</v>
      </c>
    </row>
    <row r="12" spans="1:13" s="510" customFormat="1" ht="409.5" customHeight="1" x14ac:dyDescent="0.8">
      <c r="A12" s="702">
        <v>3</v>
      </c>
      <c r="B12" s="626" t="s">
        <v>403</v>
      </c>
      <c r="C12" s="629" t="s">
        <v>23</v>
      </c>
      <c r="D12" s="629" t="s">
        <v>24</v>
      </c>
      <c r="E12" s="629" t="s">
        <v>404</v>
      </c>
      <c r="F12" s="688" t="s">
        <v>407</v>
      </c>
      <c r="G12" s="699">
        <v>590000</v>
      </c>
      <c r="H12" s="615" t="s">
        <v>406</v>
      </c>
      <c r="I12" s="695"/>
      <c r="J12" s="695"/>
      <c r="K12" s="695"/>
      <c r="L12" s="695"/>
      <c r="M12" s="696" t="s">
        <v>343</v>
      </c>
    </row>
    <row r="13" spans="1:13" s="510" customFormat="1" ht="126" customHeight="1" x14ac:dyDescent="0.8">
      <c r="A13" s="703"/>
      <c r="B13" s="627"/>
      <c r="C13" s="630"/>
      <c r="D13" s="630"/>
      <c r="E13" s="630"/>
      <c r="F13" s="689"/>
      <c r="G13" s="700"/>
      <c r="H13" s="618"/>
      <c r="I13" s="695"/>
      <c r="J13" s="695"/>
      <c r="K13" s="695"/>
      <c r="L13" s="695"/>
      <c r="M13" s="697"/>
    </row>
    <row r="14" spans="1:13" s="510" customFormat="1" ht="252" customHeight="1" x14ac:dyDescent="0.8">
      <c r="A14" s="704"/>
      <c r="B14" s="628"/>
      <c r="C14" s="631"/>
      <c r="D14" s="631"/>
      <c r="E14" s="631"/>
      <c r="F14" s="694"/>
      <c r="G14" s="701"/>
      <c r="H14" s="616"/>
      <c r="I14" s="695"/>
      <c r="J14" s="695"/>
      <c r="K14" s="695"/>
      <c r="L14" s="695"/>
      <c r="M14" s="698"/>
    </row>
    <row r="15" spans="1:13" s="510" customFormat="1" ht="409.5" customHeight="1" x14ac:dyDescent="0.8">
      <c r="A15" s="534">
        <v>4</v>
      </c>
      <c r="B15" s="512" t="s">
        <v>110</v>
      </c>
      <c r="C15" s="385" t="s">
        <v>24</v>
      </c>
      <c r="D15" s="385" t="s">
        <v>24</v>
      </c>
      <c r="E15" s="488" t="s">
        <v>111</v>
      </c>
      <c r="F15" s="688" t="s">
        <v>415</v>
      </c>
      <c r="G15" s="535">
        <v>51432.27</v>
      </c>
      <c r="H15" s="536" t="s">
        <v>112</v>
      </c>
      <c r="I15" s="562"/>
      <c r="J15" s="562"/>
      <c r="K15" s="562"/>
      <c r="L15" s="562"/>
      <c r="M15" s="559" t="s">
        <v>405</v>
      </c>
    </row>
    <row r="16" spans="1:13" s="510" customFormat="1" ht="31.5" customHeight="1" x14ac:dyDescent="0.8">
      <c r="A16" s="534"/>
      <c r="B16" s="513"/>
      <c r="C16" s="385"/>
      <c r="D16" s="385"/>
      <c r="E16" s="490"/>
      <c r="F16" s="694"/>
      <c r="G16" s="540"/>
      <c r="H16" s="543"/>
      <c r="I16" s="563"/>
      <c r="J16" s="563"/>
      <c r="K16" s="563"/>
      <c r="L16" s="563"/>
      <c r="M16" s="564"/>
    </row>
    <row r="17" spans="1:14" s="539" customFormat="1" ht="362.25" customHeight="1" x14ac:dyDescent="0.8">
      <c r="A17" s="537"/>
      <c r="B17" s="513"/>
      <c r="C17" s="385"/>
      <c r="D17" s="385"/>
      <c r="E17" s="490"/>
      <c r="F17" s="595" t="s">
        <v>422</v>
      </c>
      <c r="G17" s="540"/>
      <c r="H17" s="536" t="s">
        <v>112</v>
      </c>
      <c r="I17" s="550"/>
      <c r="J17" s="550"/>
      <c r="K17" s="550"/>
      <c r="L17" s="550"/>
      <c r="M17" s="559" t="s">
        <v>405</v>
      </c>
      <c r="N17" s="538"/>
    </row>
    <row r="18" spans="1:14" s="539" customFormat="1" ht="18.75" customHeight="1" x14ac:dyDescent="0.8">
      <c r="A18" s="544"/>
      <c r="B18" s="514"/>
      <c r="C18" s="592"/>
      <c r="D18" s="592"/>
      <c r="E18" s="492"/>
      <c r="F18" s="596"/>
      <c r="G18" s="589"/>
      <c r="H18" s="593"/>
      <c r="I18" s="544"/>
      <c r="J18" s="544"/>
      <c r="K18" s="544"/>
      <c r="L18" s="544"/>
      <c r="M18" s="564"/>
      <c r="N18" s="538"/>
    </row>
    <row r="19" spans="1:14" s="539" customFormat="1" ht="145.5" customHeight="1" x14ac:dyDescent="0.8">
      <c r="A19" s="537"/>
      <c r="B19" s="627" t="s">
        <v>408</v>
      </c>
      <c r="C19" s="385"/>
      <c r="D19" s="385"/>
      <c r="E19" s="490"/>
      <c r="F19" s="363" t="s">
        <v>423</v>
      </c>
      <c r="G19" s="540"/>
      <c r="H19" s="541"/>
      <c r="I19" s="537"/>
      <c r="J19" s="537"/>
      <c r="K19" s="537"/>
      <c r="L19" s="537"/>
      <c r="M19" s="542"/>
      <c r="N19" s="538"/>
    </row>
    <row r="20" spans="1:14" s="539" customFormat="1" ht="409.5" customHeight="1" x14ac:dyDescent="0.8">
      <c r="A20" s="545"/>
      <c r="B20" s="627"/>
      <c r="C20" s="385"/>
      <c r="D20" s="385"/>
      <c r="E20" s="385"/>
      <c r="F20" s="688" t="s">
        <v>414</v>
      </c>
      <c r="G20" s="549"/>
      <c r="H20" s="536" t="s">
        <v>112</v>
      </c>
      <c r="I20" s="496"/>
      <c r="J20" s="496"/>
      <c r="K20" s="496"/>
      <c r="L20" s="496"/>
      <c r="M20" s="559" t="s">
        <v>405</v>
      </c>
      <c r="N20" s="538"/>
    </row>
    <row r="21" spans="1:14" s="539" customFormat="1" ht="33.75" customHeight="1" x14ac:dyDescent="0.8">
      <c r="A21" s="545"/>
      <c r="B21" s="513"/>
      <c r="C21" s="385"/>
      <c r="D21" s="385"/>
      <c r="E21" s="385"/>
      <c r="F21" s="689"/>
      <c r="G21" s="540"/>
      <c r="H21" s="560"/>
      <c r="I21" s="497"/>
      <c r="J21" s="497"/>
      <c r="K21" s="497"/>
      <c r="L21" s="497"/>
      <c r="M21" s="545"/>
      <c r="N21" s="538"/>
    </row>
    <row r="22" spans="1:14" s="539" customFormat="1" ht="39" customHeight="1" x14ac:dyDescent="0.8">
      <c r="A22" s="545"/>
      <c r="B22" s="513"/>
      <c r="C22" s="385"/>
      <c r="D22" s="385"/>
      <c r="E22" s="385"/>
      <c r="F22" s="529" t="s">
        <v>409</v>
      </c>
      <c r="G22" s="527">
        <v>57200</v>
      </c>
      <c r="H22" s="561" t="s">
        <v>113</v>
      </c>
      <c r="I22" s="496"/>
      <c r="J22" s="496"/>
      <c r="K22" s="496"/>
      <c r="L22" s="496"/>
      <c r="M22" s="690" t="s">
        <v>405</v>
      </c>
      <c r="N22" s="538"/>
    </row>
    <row r="23" spans="1:14" s="539" customFormat="1" ht="79.5" customHeight="1" x14ac:dyDescent="0.8">
      <c r="A23" s="545"/>
      <c r="B23" s="513"/>
      <c r="C23" s="385"/>
      <c r="D23" s="385"/>
      <c r="E23" s="385"/>
      <c r="F23" s="485" t="s">
        <v>410</v>
      </c>
      <c r="G23" s="540"/>
      <c r="H23" s="530"/>
      <c r="I23" s="497"/>
      <c r="J23" s="497"/>
      <c r="K23" s="497"/>
      <c r="L23" s="497"/>
      <c r="M23" s="691"/>
      <c r="N23" s="538"/>
    </row>
    <row r="24" spans="1:14" s="539" customFormat="1" ht="141" customHeight="1" x14ac:dyDescent="0.8">
      <c r="A24" s="548"/>
      <c r="B24" s="514"/>
      <c r="C24" s="378"/>
      <c r="D24" s="378"/>
      <c r="E24" s="378"/>
      <c r="F24" s="546" t="s">
        <v>411</v>
      </c>
      <c r="G24" s="589"/>
      <c r="H24" s="547"/>
      <c r="I24" s="590"/>
      <c r="J24" s="590"/>
      <c r="K24" s="590"/>
      <c r="L24" s="590"/>
      <c r="M24" s="548"/>
      <c r="N24" s="538"/>
    </row>
    <row r="25" spans="1:14" s="539" customFormat="1" ht="40.5" customHeight="1" x14ac:dyDescent="0.8">
      <c r="A25" s="545"/>
      <c r="B25" s="627" t="s">
        <v>408</v>
      </c>
      <c r="C25" s="385"/>
      <c r="D25" s="385"/>
      <c r="E25" s="385"/>
      <c r="F25" s="588" t="s">
        <v>413</v>
      </c>
      <c r="G25" s="540"/>
      <c r="H25" s="541" t="s">
        <v>113</v>
      </c>
      <c r="I25" s="537"/>
      <c r="J25" s="537"/>
      <c r="K25" s="537"/>
      <c r="L25" s="537"/>
      <c r="M25" s="691" t="s">
        <v>405</v>
      </c>
      <c r="N25" s="538"/>
    </row>
    <row r="26" spans="1:14" s="539" customFormat="1" ht="399.75" customHeight="1" x14ac:dyDescent="0.8">
      <c r="A26" s="545"/>
      <c r="B26" s="627"/>
      <c r="C26" s="385"/>
      <c r="D26" s="385"/>
      <c r="E26" s="385"/>
      <c r="F26" s="515" t="s">
        <v>412</v>
      </c>
      <c r="G26" s="540"/>
      <c r="H26" s="529"/>
      <c r="I26" s="537"/>
      <c r="J26" s="537"/>
      <c r="K26" s="537"/>
      <c r="L26" s="537"/>
      <c r="M26" s="691"/>
      <c r="N26" s="538"/>
    </row>
    <row r="27" spans="1:14" s="539" customFormat="1" ht="40.5" customHeight="1" x14ac:dyDescent="0.8">
      <c r="A27" s="545"/>
      <c r="B27" s="513"/>
      <c r="C27" s="385"/>
      <c r="D27" s="385"/>
      <c r="E27" s="385"/>
      <c r="F27" s="546" t="s">
        <v>266</v>
      </c>
      <c r="G27" s="540"/>
      <c r="H27" s="529"/>
      <c r="I27" s="537"/>
      <c r="J27" s="537"/>
      <c r="K27" s="537"/>
      <c r="L27" s="537"/>
      <c r="M27" s="537"/>
      <c r="N27" s="538"/>
    </row>
    <row r="28" spans="1:14" s="539" customFormat="1" ht="41.25" customHeight="1" x14ac:dyDescent="0.8">
      <c r="A28" s="545"/>
      <c r="B28" s="513"/>
      <c r="C28" s="385"/>
      <c r="D28" s="385"/>
      <c r="E28" s="384"/>
      <c r="F28" s="527" t="s">
        <v>267</v>
      </c>
      <c r="G28" s="549"/>
      <c r="H28" s="536" t="s">
        <v>113</v>
      </c>
      <c r="I28" s="550"/>
      <c r="J28" s="550"/>
      <c r="K28" s="550"/>
      <c r="L28" s="550"/>
      <c r="M28" s="692" t="s">
        <v>405</v>
      </c>
      <c r="N28" s="538"/>
    </row>
    <row r="29" spans="1:14" s="539" customFormat="1" ht="318.75" customHeight="1" x14ac:dyDescent="0.8">
      <c r="A29" s="548"/>
      <c r="B29" s="514"/>
      <c r="C29" s="378"/>
      <c r="D29" s="378"/>
      <c r="E29" s="565"/>
      <c r="F29" s="363" t="s">
        <v>416</v>
      </c>
      <c r="G29" s="566"/>
      <c r="H29" s="547"/>
      <c r="I29" s="544"/>
      <c r="J29" s="544"/>
      <c r="K29" s="544"/>
      <c r="L29" s="544"/>
      <c r="M29" s="693"/>
      <c r="N29" s="538"/>
    </row>
    <row r="30" spans="1:14" s="539" customFormat="1" ht="32.25" hidden="1" customHeight="1" x14ac:dyDescent="0.8">
      <c r="A30" s="545"/>
      <c r="B30" s="513"/>
      <c r="C30" s="385"/>
      <c r="D30" s="385"/>
      <c r="E30" s="384"/>
      <c r="F30" s="485"/>
      <c r="G30" s="549"/>
      <c r="H30" s="529"/>
      <c r="I30" s="537"/>
      <c r="J30" s="537"/>
      <c r="K30" s="537"/>
      <c r="L30" s="537"/>
      <c r="M30" s="537"/>
      <c r="N30" s="538"/>
    </row>
    <row r="31" spans="1:14" s="539" customFormat="1" ht="81.75" customHeight="1" x14ac:dyDescent="0.8">
      <c r="A31" s="545"/>
      <c r="B31" s="627" t="s">
        <v>408</v>
      </c>
      <c r="C31" s="385"/>
      <c r="D31" s="385"/>
      <c r="E31" s="384"/>
      <c r="F31" s="485" t="s">
        <v>417</v>
      </c>
      <c r="G31" s="549"/>
      <c r="H31" s="541" t="s">
        <v>113</v>
      </c>
      <c r="I31" s="537"/>
      <c r="J31" s="537"/>
      <c r="K31" s="537"/>
      <c r="L31" s="537"/>
      <c r="M31" s="537"/>
      <c r="N31" s="538"/>
    </row>
    <row r="32" spans="1:14" s="539" customFormat="1" ht="108.75" customHeight="1" x14ac:dyDescent="0.8">
      <c r="A32" s="545"/>
      <c r="B32" s="628"/>
      <c r="C32" s="385"/>
      <c r="D32" s="385"/>
      <c r="E32" s="384"/>
      <c r="F32" s="546" t="s">
        <v>268</v>
      </c>
      <c r="G32" s="549"/>
      <c r="H32" s="529"/>
      <c r="I32" s="537"/>
      <c r="J32" s="537"/>
      <c r="K32" s="537"/>
      <c r="L32" s="537"/>
      <c r="M32" s="537"/>
      <c r="N32" s="538"/>
    </row>
    <row r="33" spans="1:14" s="539" customFormat="1" ht="92.25" customHeight="1" x14ac:dyDescent="0.8">
      <c r="A33" s="567">
        <v>5</v>
      </c>
      <c r="B33" s="707" t="s">
        <v>114</v>
      </c>
      <c r="C33" s="709" t="s">
        <v>24</v>
      </c>
      <c r="D33" s="709" t="s">
        <v>24</v>
      </c>
      <c r="E33" s="709" t="s">
        <v>115</v>
      </c>
      <c r="F33" s="532" t="s">
        <v>420</v>
      </c>
      <c r="G33" s="699">
        <v>108664</v>
      </c>
      <c r="H33" s="705" t="s">
        <v>113</v>
      </c>
      <c r="I33" s="568"/>
      <c r="J33" s="568"/>
      <c r="K33" s="568"/>
      <c r="L33" s="568"/>
      <c r="M33" s="569" t="s">
        <v>405</v>
      </c>
      <c r="N33" s="538"/>
    </row>
    <row r="34" spans="1:14" s="539" customFormat="1" ht="408.75" customHeight="1" x14ac:dyDescent="0.8">
      <c r="A34" s="570"/>
      <c r="B34" s="708"/>
      <c r="C34" s="710"/>
      <c r="D34" s="710"/>
      <c r="E34" s="710"/>
      <c r="F34" s="618" t="s">
        <v>418</v>
      </c>
      <c r="G34" s="700"/>
      <c r="H34" s="706"/>
      <c r="I34" s="571"/>
      <c r="J34" s="571"/>
      <c r="K34" s="571"/>
      <c r="L34" s="571"/>
      <c r="M34" s="570"/>
      <c r="N34" s="538"/>
    </row>
    <row r="35" spans="1:14" s="539" customFormat="1" ht="141.75" customHeight="1" x14ac:dyDescent="0.8">
      <c r="A35" s="583"/>
      <c r="B35" s="584"/>
      <c r="C35" s="585"/>
      <c r="D35" s="585"/>
      <c r="E35" s="585"/>
      <c r="F35" s="616"/>
      <c r="G35" s="543"/>
      <c r="H35" s="586"/>
      <c r="I35" s="587"/>
      <c r="J35" s="587"/>
      <c r="K35" s="587"/>
      <c r="L35" s="587"/>
      <c r="M35" s="583"/>
      <c r="N35" s="538"/>
    </row>
    <row r="36" spans="1:14" s="392" customFormat="1" ht="127.5" customHeight="1" x14ac:dyDescent="0.8">
      <c r="A36" s="572">
        <v>6</v>
      </c>
      <c r="B36" s="707" t="s">
        <v>116</v>
      </c>
      <c r="C36" s="709" t="s">
        <v>23</v>
      </c>
      <c r="D36" s="709" t="s">
        <v>24</v>
      </c>
      <c r="E36" s="709" t="s">
        <v>111</v>
      </c>
      <c r="F36" s="573" t="s">
        <v>271</v>
      </c>
      <c r="G36" s="711">
        <v>27500</v>
      </c>
      <c r="H36" s="713" t="s">
        <v>113</v>
      </c>
      <c r="I36" s="574"/>
      <c r="J36" s="574"/>
      <c r="K36" s="574"/>
      <c r="L36" s="574"/>
      <c r="M36" s="569" t="s">
        <v>405</v>
      </c>
      <c r="N36" s="551"/>
    </row>
    <row r="37" spans="1:14" s="392" customFormat="1" ht="246" customHeight="1" x14ac:dyDescent="0.8">
      <c r="A37" s="575"/>
      <c r="B37" s="708"/>
      <c r="C37" s="710"/>
      <c r="D37" s="710"/>
      <c r="E37" s="710"/>
      <c r="F37" s="533" t="s">
        <v>419</v>
      </c>
      <c r="G37" s="712"/>
      <c r="H37" s="714"/>
      <c r="I37" s="576"/>
      <c r="J37" s="576"/>
      <c r="K37" s="576"/>
      <c r="L37" s="576"/>
      <c r="M37" s="576"/>
    </row>
    <row r="38" spans="1:14" s="392" customFormat="1" ht="44.25" customHeight="1" x14ac:dyDescent="0.8">
      <c r="A38" s="577"/>
      <c r="B38" s="578"/>
      <c r="C38" s="577"/>
      <c r="D38" s="577"/>
      <c r="E38" s="578"/>
      <c r="F38" s="579" t="s">
        <v>58</v>
      </c>
      <c r="G38" s="580">
        <f>SUM(G5:G37)</f>
        <v>1094796.27</v>
      </c>
      <c r="H38" s="581"/>
      <c r="I38" s="582"/>
      <c r="J38" s="582"/>
      <c r="K38" s="582"/>
      <c r="L38" s="582"/>
      <c r="M38" s="578"/>
    </row>
    <row r="39" spans="1:14" ht="21" customHeight="1" x14ac:dyDescent="0.7">
      <c r="H39" s="553"/>
    </row>
    <row r="40" spans="1:14" ht="45" customHeight="1" x14ac:dyDescent="0.7">
      <c r="H40" s="553"/>
    </row>
    <row r="41" spans="1:14" s="392" customFormat="1" ht="65.25" customHeight="1" x14ac:dyDescent="0.8">
      <c r="A41" s="394" t="s">
        <v>260</v>
      </c>
      <c r="B41" s="395"/>
      <c r="C41" s="395"/>
      <c r="D41" s="394"/>
      <c r="E41" s="394"/>
      <c r="F41" s="395" t="s">
        <v>11</v>
      </c>
      <c r="G41" s="394"/>
      <c r="H41" s="394" t="s">
        <v>342</v>
      </c>
      <c r="I41" s="397"/>
      <c r="J41" s="397"/>
      <c r="K41" s="397"/>
      <c r="L41" s="397"/>
      <c r="N41" s="551"/>
    </row>
    <row r="42" spans="1:14" s="392" customFormat="1" ht="30" customHeight="1" x14ac:dyDescent="0.8">
      <c r="A42" s="394" t="s">
        <v>26</v>
      </c>
      <c r="B42" s="395"/>
      <c r="C42" s="395"/>
      <c r="D42" s="394"/>
      <c r="E42" s="394"/>
      <c r="F42" s="394" t="s">
        <v>55</v>
      </c>
      <c r="G42" s="394"/>
      <c r="H42" s="395" t="s">
        <v>57</v>
      </c>
      <c r="I42" s="397"/>
      <c r="J42" s="397"/>
      <c r="K42" s="397"/>
      <c r="L42" s="397"/>
      <c r="M42" s="393"/>
    </row>
    <row r="43" spans="1:14" s="392" customFormat="1" ht="30" customHeight="1" x14ac:dyDescent="0.8">
      <c r="A43" s="394" t="s">
        <v>121</v>
      </c>
      <c r="B43" s="394"/>
      <c r="C43" s="395"/>
      <c r="D43" s="394"/>
      <c r="E43" s="394"/>
      <c r="F43" s="395" t="s">
        <v>10</v>
      </c>
      <c r="G43" s="394"/>
      <c r="H43" s="395" t="s">
        <v>9</v>
      </c>
      <c r="I43" s="397"/>
      <c r="J43" s="397"/>
      <c r="K43" s="397"/>
      <c r="L43" s="397"/>
      <c r="M43" s="393"/>
    </row>
    <row r="44" spans="1:14" ht="36" x14ac:dyDescent="0.8">
      <c r="A44" s="395" t="s">
        <v>120</v>
      </c>
      <c r="B44" s="395"/>
      <c r="C44" s="395"/>
      <c r="D44" s="554"/>
      <c r="E44" s="555"/>
      <c r="F44" s="555"/>
      <c r="G44" s="555"/>
      <c r="H44" s="555"/>
    </row>
  </sheetData>
  <mergeCells count="50">
    <mergeCell ref="H33:H34"/>
    <mergeCell ref="B36:B37"/>
    <mergeCell ref="C36:C37"/>
    <mergeCell ref="D36:D37"/>
    <mergeCell ref="E36:E37"/>
    <mergeCell ref="G36:G37"/>
    <mergeCell ref="H36:H37"/>
    <mergeCell ref="B33:B34"/>
    <mergeCell ref="C33:C34"/>
    <mergeCell ref="D33:D34"/>
    <mergeCell ref="E33:E34"/>
    <mergeCell ref="G33:G34"/>
    <mergeCell ref="F34:F35"/>
    <mergeCell ref="A12:A14"/>
    <mergeCell ref="B12:B14"/>
    <mergeCell ref="C12:C14"/>
    <mergeCell ref="D12:D14"/>
    <mergeCell ref="E12:E14"/>
    <mergeCell ref="L12:L14"/>
    <mergeCell ref="M12:M14"/>
    <mergeCell ref="G12:G14"/>
    <mergeCell ref="H12:H14"/>
    <mergeCell ref="I12:I14"/>
    <mergeCell ref="J12:J14"/>
    <mergeCell ref="K12:K14"/>
    <mergeCell ref="A1:M1"/>
    <mergeCell ref="A3:A4"/>
    <mergeCell ref="B3:B4"/>
    <mergeCell ref="D3:D4"/>
    <mergeCell ref="G3:G4"/>
    <mergeCell ref="H3:H4"/>
    <mergeCell ref="I3:L3"/>
    <mergeCell ref="C3:C4"/>
    <mergeCell ref="E3:E4"/>
    <mergeCell ref="F3:F4"/>
    <mergeCell ref="M3:M4"/>
    <mergeCell ref="F15:F16"/>
    <mergeCell ref="B5:B9"/>
    <mergeCell ref="E5:E8"/>
    <mergeCell ref="H5:H9"/>
    <mergeCell ref="F5:F9"/>
    <mergeCell ref="H10:H11"/>
    <mergeCell ref="F12:F14"/>
    <mergeCell ref="B19:B20"/>
    <mergeCell ref="F20:F21"/>
    <mergeCell ref="B31:B32"/>
    <mergeCell ref="B25:B26"/>
    <mergeCell ref="M22:M23"/>
    <mergeCell ref="M25:M26"/>
    <mergeCell ref="M28:M29"/>
  </mergeCells>
  <pageMargins left="0.35433070866141736" right="0.19685039370078741" top="0.33" bottom="0.17" header="0.31496062992125984" footer="0.17"/>
  <pageSetup paperSize="9" scale="56" fitToHeight="0" orientation="landscape" r:id="rId1"/>
  <rowBreaks count="2" manualBreakCount="2">
    <brk id="9" max="12" man="1"/>
    <brk id="1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Layout" topLeftCell="A10" zoomScale="50" zoomScaleNormal="70" zoomScaleSheetLayoutView="51" zoomScalePageLayoutView="50" workbookViewId="0">
      <selection activeCell="B10" sqref="B10:C13"/>
    </sheetView>
  </sheetViews>
  <sheetFormatPr defaultRowHeight="32.25" x14ac:dyDescent="0.4"/>
  <cols>
    <col min="1" max="1" width="6.875" customWidth="1"/>
    <col min="2" max="2" width="23.5" customWidth="1"/>
    <col min="3" max="3" width="19.875" style="23" customWidth="1"/>
    <col min="4" max="4" width="17.375" style="23" customWidth="1"/>
    <col min="5" max="5" width="28" customWidth="1"/>
    <col min="6" max="6" width="82.75" customWidth="1"/>
    <col min="7" max="7" width="19.125" customWidth="1"/>
    <col min="8" max="8" width="40.375" customWidth="1"/>
    <col min="9" max="9" width="11.625" customWidth="1"/>
    <col min="10" max="11" width="11.125" customWidth="1"/>
    <col min="12" max="12" width="11" customWidth="1"/>
    <col min="13" max="13" width="20" style="421" customWidth="1"/>
  </cols>
  <sheetData>
    <row r="1" spans="1:13" s="2" customFormat="1" ht="39.75" x14ac:dyDescent="0.2">
      <c r="A1" s="720" t="s">
        <v>106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</row>
    <row r="2" spans="1:13" s="14" customFormat="1" ht="15" customHeight="1" x14ac:dyDescent="0.5">
      <c r="A2" s="653"/>
      <c r="B2" s="653"/>
      <c r="C2" s="654"/>
      <c r="D2" s="653"/>
      <c r="E2" s="654"/>
      <c r="F2" s="653"/>
      <c r="G2" s="653"/>
      <c r="H2" s="653"/>
      <c r="I2" s="653"/>
      <c r="J2" s="653"/>
      <c r="K2" s="653"/>
      <c r="L2" s="653"/>
      <c r="M2" s="654"/>
    </row>
    <row r="3" spans="1:13" s="14" customFormat="1" ht="36.75" customHeight="1" x14ac:dyDescent="0.5">
      <c r="A3" s="684" t="s">
        <v>0</v>
      </c>
      <c r="B3" s="684" t="s">
        <v>1</v>
      </c>
      <c r="C3" s="685" t="s">
        <v>287</v>
      </c>
      <c r="D3" s="685" t="s">
        <v>2</v>
      </c>
      <c r="E3" s="685" t="s">
        <v>286</v>
      </c>
      <c r="F3" s="687" t="s">
        <v>36</v>
      </c>
      <c r="G3" s="687" t="s">
        <v>238</v>
      </c>
      <c r="H3" s="687" t="s">
        <v>13</v>
      </c>
      <c r="I3" s="687" t="s">
        <v>45</v>
      </c>
      <c r="J3" s="687"/>
      <c r="K3" s="687"/>
      <c r="L3" s="687"/>
      <c r="M3" s="685" t="s">
        <v>290</v>
      </c>
    </row>
    <row r="4" spans="1:13" s="14" customFormat="1" ht="101.25" customHeight="1" x14ac:dyDescent="0.5">
      <c r="A4" s="684"/>
      <c r="B4" s="684"/>
      <c r="C4" s="686"/>
      <c r="D4" s="686"/>
      <c r="E4" s="686"/>
      <c r="F4" s="687"/>
      <c r="G4" s="687"/>
      <c r="H4" s="687"/>
      <c r="I4" s="400" t="s">
        <v>14</v>
      </c>
      <c r="J4" s="400" t="s">
        <v>15</v>
      </c>
      <c r="K4" s="400" t="s">
        <v>16</v>
      </c>
      <c r="L4" s="400" t="s">
        <v>17</v>
      </c>
      <c r="M4" s="686"/>
    </row>
    <row r="5" spans="1:13" s="22" customFormat="1" ht="301.5" customHeight="1" x14ac:dyDescent="0.2">
      <c r="A5" s="726">
        <v>1</v>
      </c>
      <c r="B5" s="730" t="s">
        <v>78</v>
      </c>
      <c r="C5" s="733" t="s">
        <v>59</v>
      </c>
      <c r="D5" s="733" t="s">
        <v>282</v>
      </c>
      <c r="E5" s="733" t="s">
        <v>321</v>
      </c>
      <c r="F5" s="425" t="s">
        <v>323</v>
      </c>
      <c r="G5" s="718">
        <v>61100</v>
      </c>
      <c r="H5" s="723" t="s">
        <v>318</v>
      </c>
      <c r="I5" s="407"/>
      <c r="J5" s="407"/>
      <c r="K5" s="407"/>
      <c r="L5" s="407"/>
      <c r="M5" s="401" t="s">
        <v>316</v>
      </c>
    </row>
    <row r="6" spans="1:13" s="22" customFormat="1" ht="301.5" customHeight="1" x14ac:dyDescent="0.2">
      <c r="A6" s="727"/>
      <c r="B6" s="731"/>
      <c r="C6" s="721"/>
      <c r="D6" s="721"/>
      <c r="E6" s="721"/>
      <c r="F6" s="426" t="s">
        <v>324</v>
      </c>
      <c r="G6" s="719"/>
      <c r="H6" s="724"/>
      <c r="I6" s="408"/>
      <c r="J6" s="408"/>
      <c r="K6" s="408"/>
      <c r="L6" s="408"/>
      <c r="M6" s="401" t="s">
        <v>316</v>
      </c>
    </row>
    <row r="7" spans="1:13" s="22" customFormat="1" ht="323.25" customHeight="1" x14ac:dyDescent="0.2">
      <c r="A7" s="728"/>
      <c r="B7" s="732"/>
      <c r="C7" s="734"/>
      <c r="D7" s="734"/>
      <c r="E7" s="734"/>
      <c r="F7" s="427" t="s">
        <v>325</v>
      </c>
      <c r="G7" s="729"/>
      <c r="H7" s="725"/>
      <c r="I7" s="409"/>
      <c r="J7" s="409"/>
      <c r="K7" s="409"/>
      <c r="L7" s="409"/>
      <c r="M7" s="401" t="s">
        <v>316</v>
      </c>
    </row>
    <row r="8" spans="1:13" s="22" customFormat="1" ht="254.25" customHeight="1" x14ac:dyDescent="0.2">
      <c r="A8" s="735">
        <v>2</v>
      </c>
      <c r="B8" s="731" t="s">
        <v>62</v>
      </c>
      <c r="C8" s="738" t="s">
        <v>59</v>
      </c>
      <c r="D8" s="738" t="s">
        <v>24</v>
      </c>
      <c r="E8" s="721" t="s">
        <v>322</v>
      </c>
      <c r="F8" s="405" t="s">
        <v>319</v>
      </c>
      <c r="G8" s="719">
        <v>19214</v>
      </c>
      <c r="H8" s="723" t="s">
        <v>320</v>
      </c>
      <c r="I8" s="409"/>
      <c r="J8" s="409"/>
      <c r="K8" s="409"/>
      <c r="L8" s="409"/>
      <c r="M8" s="402" t="s">
        <v>317</v>
      </c>
    </row>
    <row r="9" spans="1:13" s="22" customFormat="1" ht="327" customHeight="1" x14ac:dyDescent="0.2">
      <c r="A9" s="736"/>
      <c r="B9" s="731"/>
      <c r="C9" s="738"/>
      <c r="D9" s="738"/>
      <c r="E9" s="721"/>
      <c r="F9" s="406" t="s">
        <v>326</v>
      </c>
      <c r="G9" s="729"/>
      <c r="H9" s="724"/>
      <c r="I9" s="410"/>
      <c r="J9" s="410"/>
      <c r="K9" s="410"/>
      <c r="L9" s="410"/>
      <c r="M9" s="402" t="s">
        <v>317</v>
      </c>
    </row>
    <row r="10" spans="1:13" s="22" customFormat="1" ht="47.25" customHeight="1" x14ac:dyDescent="0.2">
      <c r="A10" s="737">
        <v>3</v>
      </c>
      <c r="B10" s="730" t="s">
        <v>64</v>
      </c>
      <c r="C10" s="733" t="s">
        <v>59</v>
      </c>
      <c r="D10" s="733" t="s">
        <v>59</v>
      </c>
      <c r="E10" s="733" t="s">
        <v>63</v>
      </c>
      <c r="F10" s="423" t="s">
        <v>278</v>
      </c>
      <c r="G10" s="718">
        <v>1896686</v>
      </c>
      <c r="H10" s="724"/>
      <c r="I10" s="411"/>
      <c r="J10" s="411"/>
      <c r="K10" s="717"/>
      <c r="L10" s="717"/>
      <c r="M10" s="715" t="s">
        <v>75</v>
      </c>
    </row>
    <row r="11" spans="1:13" s="22" customFormat="1" ht="45.75" customHeight="1" x14ac:dyDescent="0.85">
      <c r="A11" s="735"/>
      <c r="B11" s="731"/>
      <c r="C11" s="721"/>
      <c r="D11" s="721"/>
      <c r="E11" s="721"/>
      <c r="F11" s="740" t="s">
        <v>283</v>
      </c>
      <c r="G11" s="719"/>
      <c r="H11" s="724"/>
      <c r="I11" s="412"/>
      <c r="J11" s="412"/>
      <c r="K11" s="412"/>
      <c r="L11" s="412"/>
      <c r="M11" s="716"/>
    </row>
    <row r="12" spans="1:13" s="22" customFormat="1" ht="76.5" customHeight="1" x14ac:dyDescent="0.2">
      <c r="A12" s="735"/>
      <c r="B12" s="731"/>
      <c r="C12" s="721"/>
      <c r="D12" s="721"/>
      <c r="E12" s="721"/>
      <c r="F12" s="740"/>
      <c r="G12" s="719"/>
      <c r="H12" s="724"/>
      <c r="I12" s="413"/>
      <c r="J12" s="413"/>
      <c r="K12" s="413"/>
      <c r="L12" s="413"/>
      <c r="M12" s="403"/>
    </row>
    <row r="13" spans="1:13" s="22" customFormat="1" ht="92.25" customHeight="1" x14ac:dyDescent="0.2">
      <c r="A13" s="735"/>
      <c r="B13" s="731"/>
      <c r="C13" s="721"/>
      <c r="D13" s="721"/>
      <c r="E13" s="721"/>
      <c r="F13" s="741"/>
      <c r="G13" s="719"/>
      <c r="H13" s="725"/>
      <c r="I13" s="413"/>
      <c r="J13" s="413"/>
      <c r="K13" s="413"/>
      <c r="L13" s="413"/>
      <c r="M13" s="403"/>
    </row>
    <row r="14" spans="1:13" s="22" customFormat="1" ht="45.75" customHeight="1" x14ac:dyDescent="0.85">
      <c r="A14" s="742" t="s">
        <v>58</v>
      </c>
      <c r="B14" s="742"/>
      <c r="C14" s="742"/>
      <c r="D14" s="742"/>
      <c r="E14" s="742"/>
      <c r="F14" s="742"/>
      <c r="G14" s="466">
        <f>SUM(G5:G13)</f>
        <v>1977000</v>
      </c>
      <c r="H14" s="414"/>
      <c r="I14" s="415"/>
      <c r="J14" s="415"/>
      <c r="K14" s="415"/>
      <c r="L14" s="415"/>
      <c r="M14" s="404"/>
    </row>
    <row r="15" spans="1:13" s="22" customFormat="1" ht="62.25" customHeight="1" x14ac:dyDescent="0.2">
      <c r="A15" s="29"/>
      <c r="B15" s="30"/>
      <c r="C15" s="26"/>
      <c r="D15" s="26"/>
      <c r="E15" s="26"/>
      <c r="F15" s="27"/>
      <c r="G15" s="31"/>
      <c r="H15" s="32"/>
      <c r="I15" s="28"/>
      <c r="J15" s="28"/>
      <c r="K15" s="28"/>
      <c r="L15" s="28"/>
      <c r="M15" s="424"/>
    </row>
    <row r="16" spans="1:13" s="6" customFormat="1" ht="30.75" customHeight="1" x14ac:dyDescent="0.9">
      <c r="A16" s="222"/>
      <c r="B16" s="416" t="s">
        <v>25</v>
      </c>
      <c r="C16" s="417"/>
      <c r="D16" s="416"/>
      <c r="E16" s="416"/>
      <c r="F16" s="739" t="s">
        <v>243</v>
      </c>
      <c r="G16" s="739"/>
      <c r="H16" s="416" t="s">
        <v>327</v>
      </c>
      <c r="J16" s="417"/>
      <c r="K16" s="417"/>
      <c r="L16" s="418"/>
      <c r="M16" s="418"/>
    </row>
    <row r="17" spans="1:13" s="6" customFormat="1" ht="30.75" customHeight="1" x14ac:dyDescent="0.9">
      <c r="A17" s="222"/>
      <c r="B17" s="416" t="s">
        <v>279</v>
      </c>
      <c r="C17" s="417"/>
      <c r="D17" s="416"/>
      <c r="E17" s="416"/>
      <c r="F17" s="739" t="s">
        <v>55</v>
      </c>
      <c r="G17" s="739"/>
      <c r="H17" s="417" t="s">
        <v>56</v>
      </c>
      <c r="J17" s="417"/>
      <c r="K17" s="417"/>
      <c r="L17" s="418"/>
      <c r="M17" s="418"/>
    </row>
    <row r="18" spans="1:13" s="6" customFormat="1" ht="30.75" customHeight="1" x14ac:dyDescent="0.9">
      <c r="A18" s="222"/>
      <c r="B18" s="416" t="s">
        <v>280</v>
      </c>
      <c r="C18" s="416"/>
      <c r="D18" s="416"/>
      <c r="E18" s="416"/>
      <c r="F18" s="739" t="s">
        <v>10</v>
      </c>
      <c r="G18" s="739"/>
      <c r="H18" s="417" t="s">
        <v>9</v>
      </c>
      <c r="J18" s="416"/>
      <c r="K18" s="416"/>
      <c r="L18" s="419"/>
      <c r="M18" s="419"/>
    </row>
    <row r="19" spans="1:13" ht="30.75" customHeight="1" x14ac:dyDescent="0.9">
      <c r="B19" s="722" t="s">
        <v>135</v>
      </c>
      <c r="C19" s="722"/>
      <c r="D19" s="722"/>
      <c r="E19" s="420"/>
      <c r="F19" s="420"/>
      <c r="G19" s="420"/>
      <c r="H19" s="420"/>
      <c r="I19" s="420"/>
      <c r="J19" s="420"/>
      <c r="K19" s="420"/>
      <c r="L19" s="421"/>
    </row>
    <row r="20" spans="1:13" ht="30.75" customHeight="1" x14ac:dyDescent="0.4">
      <c r="B20" s="421"/>
      <c r="C20" s="422"/>
      <c r="D20" s="422"/>
      <c r="E20" s="421"/>
      <c r="F20" s="421"/>
      <c r="G20" s="421"/>
      <c r="H20" s="421"/>
      <c r="I20" s="421"/>
      <c r="J20" s="421"/>
      <c r="K20" s="421"/>
      <c r="L20" s="421"/>
    </row>
    <row r="21" spans="1:13" ht="30.75" customHeight="1" x14ac:dyDescent="0.4"/>
    <row r="22" spans="1:13" ht="30.75" customHeight="1" x14ac:dyDescent="0.4"/>
    <row r="23" spans="1:13" x14ac:dyDescent="0.4">
      <c r="H23" s="219"/>
    </row>
  </sheetData>
  <sheetProtection formatCells="0" formatColumns="0" formatRows="0" insertColumns="0" insertRows="0" insertHyperlinks="0" deleteColumns="0" deleteRows="0" sort="0" autoFilter="0" pivotTables="0"/>
  <mergeCells count="40">
    <mergeCell ref="C8:C9"/>
    <mergeCell ref="D8:D9"/>
    <mergeCell ref="F16:G16"/>
    <mergeCell ref="F17:G17"/>
    <mergeCell ref="F18:G18"/>
    <mergeCell ref="F11:F13"/>
    <mergeCell ref="A14:F14"/>
    <mergeCell ref="E10:E13"/>
    <mergeCell ref="B19:D19"/>
    <mergeCell ref="H5:H7"/>
    <mergeCell ref="A5:A7"/>
    <mergeCell ref="G5:G7"/>
    <mergeCell ref="G8:G9"/>
    <mergeCell ref="B5:B7"/>
    <mergeCell ref="C5:C7"/>
    <mergeCell ref="D5:D7"/>
    <mergeCell ref="H8:H13"/>
    <mergeCell ref="E5:E7"/>
    <mergeCell ref="A8:A9"/>
    <mergeCell ref="C10:C13"/>
    <mergeCell ref="D10:D13"/>
    <mergeCell ref="B10:B13"/>
    <mergeCell ref="A10:A13"/>
    <mergeCell ref="B8:B9"/>
    <mergeCell ref="M10:M11"/>
    <mergeCell ref="K10:L10"/>
    <mergeCell ref="G10:G13"/>
    <mergeCell ref="A1:M1"/>
    <mergeCell ref="A2:M2"/>
    <mergeCell ref="A3:A4"/>
    <mergeCell ref="B3:B4"/>
    <mergeCell ref="D3:D4"/>
    <mergeCell ref="G3:G4"/>
    <mergeCell ref="H3:H4"/>
    <mergeCell ref="I3:L3"/>
    <mergeCell ref="C3:C4"/>
    <mergeCell ref="E3:E4"/>
    <mergeCell ref="F3:F4"/>
    <mergeCell ref="M3:M4"/>
    <mergeCell ref="E8:E9"/>
  </mergeCells>
  <pageMargins left="0.39370078740157483" right="0" top="0.31496062992125984" bottom="0.23622047244094491" header="0.31496062992125984" footer="0.19685039370078741"/>
  <pageSetup paperSize="9" scale="4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7" zoomScale="90" zoomScaleNormal="90" workbookViewId="0">
      <selection activeCell="A28" sqref="A28:XFD28"/>
    </sheetView>
  </sheetViews>
  <sheetFormatPr defaultColWidth="11.625" defaultRowHeight="24" x14ac:dyDescent="0.55000000000000004"/>
  <cols>
    <col min="1" max="1" width="64.375" style="1" customWidth="1"/>
    <col min="2" max="2" width="17.875" style="1" customWidth="1"/>
    <col min="3" max="3" width="15.875" style="1" customWidth="1"/>
    <col min="4" max="4" width="15.625" style="1" customWidth="1"/>
    <col min="5" max="5" width="15.25" style="1" customWidth="1"/>
    <col min="6" max="6" width="15.375" style="1" customWidth="1"/>
    <col min="7" max="7" width="18.875" style="1" customWidth="1"/>
    <col min="8" max="8" width="7.25" style="1" customWidth="1"/>
    <col min="9" max="12" width="9" style="1" customWidth="1"/>
    <col min="13" max="13" width="20" style="1" customWidth="1"/>
    <col min="14" max="253" width="9" style="1" customWidth="1"/>
    <col min="254" max="16384" width="11.625" style="1"/>
  </cols>
  <sheetData>
    <row r="1" spans="1:9" x14ac:dyDescent="0.55000000000000004">
      <c r="A1" s="753" t="s">
        <v>421</v>
      </c>
      <c r="B1" s="753"/>
      <c r="C1" s="753"/>
      <c r="D1" s="753"/>
      <c r="E1" s="753"/>
      <c r="F1" s="753"/>
      <c r="G1" s="753"/>
    </row>
    <row r="3" spans="1:9" ht="72" x14ac:dyDescent="0.55000000000000004">
      <c r="A3" s="751" t="s">
        <v>122</v>
      </c>
      <c r="B3" s="752" t="s">
        <v>213</v>
      </c>
      <c r="C3" s="752"/>
      <c r="D3" s="752"/>
      <c r="E3" s="428" t="s">
        <v>138</v>
      </c>
      <c r="F3" s="429" t="s">
        <v>139</v>
      </c>
      <c r="G3" s="430" t="s">
        <v>140</v>
      </c>
    </row>
    <row r="4" spans="1:9" x14ac:dyDescent="0.55000000000000004">
      <c r="A4" s="751"/>
      <c r="B4" s="227" t="s">
        <v>123</v>
      </c>
      <c r="C4" s="227" t="s">
        <v>124</v>
      </c>
      <c r="D4" s="227" t="s">
        <v>137</v>
      </c>
      <c r="E4" s="431" t="s">
        <v>136</v>
      </c>
      <c r="F4" s="432" t="s">
        <v>136</v>
      </c>
      <c r="G4" s="433" t="s">
        <v>136</v>
      </c>
      <c r="H4" s="462"/>
      <c r="I4" s="481"/>
    </row>
    <row r="5" spans="1:9" x14ac:dyDescent="0.55000000000000004">
      <c r="A5" s="434" t="s">
        <v>126</v>
      </c>
      <c r="B5" s="435">
        <v>400000</v>
      </c>
      <c r="C5" s="435">
        <v>80000</v>
      </c>
      <c r="D5" s="436">
        <f t="shared" ref="D5:D10" si="0">SUM(B5:C5)</f>
        <v>480000</v>
      </c>
      <c r="E5" s="437">
        <v>0</v>
      </c>
      <c r="F5" s="438">
        <v>65170</v>
      </c>
      <c r="G5" s="439">
        <f>D5+E5+F5</f>
        <v>545170</v>
      </c>
      <c r="H5" s="462"/>
      <c r="I5" s="481"/>
    </row>
    <row r="6" spans="1:9" ht="24" customHeight="1" x14ac:dyDescent="0.55000000000000004">
      <c r="A6" s="434" t="s">
        <v>128</v>
      </c>
      <c r="B6" s="435">
        <v>224550</v>
      </c>
      <c r="C6" s="435">
        <v>498450</v>
      </c>
      <c r="D6" s="436">
        <f t="shared" si="0"/>
        <v>723000</v>
      </c>
      <c r="E6" s="437">
        <v>100000</v>
      </c>
      <c r="F6" s="438">
        <v>603897</v>
      </c>
      <c r="G6" s="439">
        <f t="shared" ref="G6:G9" si="1">D6+E6+F6</f>
        <v>1426897</v>
      </c>
    </row>
    <row r="7" spans="1:9" ht="26.25" customHeight="1" x14ac:dyDescent="0.55000000000000004">
      <c r="A7" s="434" t="s">
        <v>127</v>
      </c>
      <c r="B7" s="435">
        <v>430000</v>
      </c>
      <c r="C7" s="435">
        <v>140000</v>
      </c>
      <c r="D7" s="436">
        <f t="shared" si="0"/>
        <v>570000</v>
      </c>
      <c r="E7" s="437">
        <v>0</v>
      </c>
      <c r="F7" s="440">
        <v>0</v>
      </c>
      <c r="G7" s="439">
        <f t="shared" si="1"/>
        <v>570000</v>
      </c>
      <c r="H7" s="462"/>
      <c r="I7" s="481"/>
    </row>
    <row r="8" spans="1:9" x14ac:dyDescent="0.55000000000000004">
      <c r="A8" s="434" t="s">
        <v>129</v>
      </c>
      <c r="B8" s="435">
        <v>260000</v>
      </c>
      <c r="C8" s="435">
        <v>590000</v>
      </c>
      <c r="D8" s="436">
        <f t="shared" si="0"/>
        <v>850000</v>
      </c>
      <c r="E8" s="437">
        <v>0</v>
      </c>
      <c r="F8" s="482">
        <v>244796.27</v>
      </c>
      <c r="G8" s="441">
        <f t="shared" si="1"/>
        <v>1094796.27</v>
      </c>
    </row>
    <row r="9" spans="1:9" x14ac:dyDescent="0.55000000000000004">
      <c r="A9" s="434" t="s">
        <v>125</v>
      </c>
      <c r="B9" s="442">
        <v>935450</v>
      </c>
      <c r="C9" s="442">
        <v>1041550</v>
      </c>
      <c r="D9" s="443">
        <f>SUM(B9:C9)</f>
        <v>1977000</v>
      </c>
      <c r="E9" s="437">
        <v>0</v>
      </c>
      <c r="F9" s="440">
        <v>0</v>
      </c>
      <c r="G9" s="439">
        <f t="shared" si="1"/>
        <v>1977000</v>
      </c>
      <c r="H9" s="462"/>
      <c r="I9" s="481"/>
    </row>
    <row r="10" spans="1:9" ht="29.25" customHeight="1" x14ac:dyDescent="0.55000000000000004">
      <c r="A10" s="444" t="s">
        <v>77</v>
      </c>
      <c r="B10" s="445">
        <f>SUM(B5:B9)</f>
        <v>2250000</v>
      </c>
      <c r="C10" s="445">
        <f>SUM(C5:C9)</f>
        <v>2350000</v>
      </c>
      <c r="D10" s="445">
        <f t="shared" si="0"/>
        <v>4600000</v>
      </c>
      <c r="E10" s="446">
        <f>SUM(E5:E9)</f>
        <v>100000</v>
      </c>
      <c r="F10" s="447">
        <f>SUM(F5:F9)</f>
        <v>913863.27</v>
      </c>
      <c r="G10" s="448">
        <f>SUM(G5:G9)</f>
        <v>5613863.2699999996</v>
      </c>
    </row>
    <row r="11" spans="1:9" ht="23.25" customHeight="1" x14ac:dyDescent="0.55000000000000004">
      <c r="E11" s="449"/>
      <c r="F11" s="449"/>
      <c r="G11" s="449"/>
    </row>
    <row r="12" spans="1:9" ht="42.75" customHeight="1" x14ac:dyDescent="0.55000000000000004">
      <c r="A12" s="751" t="s">
        <v>214</v>
      </c>
      <c r="B12" s="752" t="s">
        <v>213</v>
      </c>
      <c r="C12" s="752"/>
      <c r="D12" s="752"/>
      <c r="E12" s="428" t="s">
        <v>138</v>
      </c>
      <c r="F12" s="429" t="s">
        <v>139</v>
      </c>
      <c r="G12" s="430" t="s">
        <v>140</v>
      </c>
      <c r="I12" s="465"/>
    </row>
    <row r="13" spans="1:9" ht="27.75" customHeight="1" x14ac:dyDescent="0.55000000000000004">
      <c r="A13" s="751"/>
      <c r="B13" s="227" t="s">
        <v>123</v>
      </c>
      <c r="C13" s="227" t="s">
        <v>124</v>
      </c>
      <c r="D13" s="227" t="s">
        <v>137</v>
      </c>
      <c r="E13" s="431" t="s">
        <v>136</v>
      </c>
      <c r="F13" s="432" t="s">
        <v>136</v>
      </c>
      <c r="G13" s="433" t="s">
        <v>136</v>
      </c>
    </row>
    <row r="14" spans="1:9" ht="23.25" customHeight="1" x14ac:dyDescent="0.55000000000000004">
      <c r="A14" s="450" t="s">
        <v>212</v>
      </c>
      <c r="B14" s="451"/>
      <c r="C14" s="451"/>
      <c r="D14" s="452"/>
      <c r="E14" s="451"/>
      <c r="F14" s="451"/>
      <c r="G14" s="452"/>
    </row>
    <row r="15" spans="1:9" ht="23.25" customHeight="1" x14ac:dyDescent="0.55000000000000004">
      <c r="A15" s="453" t="s">
        <v>211</v>
      </c>
      <c r="B15" s="454">
        <v>50000</v>
      </c>
      <c r="C15" s="455">
        <v>50000</v>
      </c>
      <c r="D15" s="436">
        <f t="shared" ref="D15:D21" si="2">SUM(B15:C15)</f>
        <v>100000</v>
      </c>
      <c r="E15" s="437"/>
      <c r="F15" s="438"/>
      <c r="G15" s="456">
        <v>100000</v>
      </c>
    </row>
    <row r="16" spans="1:9" ht="23.25" customHeight="1" x14ac:dyDescent="0.55000000000000004">
      <c r="A16" s="453" t="s">
        <v>210</v>
      </c>
      <c r="B16" s="454">
        <v>30000</v>
      </c>
      <c r="C16" s="455">
        <v>0</v>
      </c>
      <c r="D16" s="436">
        <f t="shared" si="2"/>
        <v>30000</v>
      </c>
      <c r="E16" s="437"/>
      <c r="F16" s="438"/>
      <c r="G16" s="456">
        <v>30000</v>
      </c>
    </row>
    <row r="17" spans="1:14" ht="23.25" customHeight="1" x14ac:dyDescent="0.55000000000000004">
      <c r="A17" s="453" t="s">
        <v>209</v>
      </c>
      <c r="B17" s="454">
        <v>35000</v>
      </c>
      <c r="C17" s="455">
        <v>0</v>
      </c>
      <c r="D17" s="436">
        <f t="shared" si="2"/>
        <v>35000</v>
      </c>
      <c r="E17" s="437"/>
      <c r="F17" s="438"/>
      <c r="G17" s="456">
        <v>35000</v>
      </c>
    </row>
    <row r="18" spans="1:14" ht="23.25" customHeight="1" x14ac:dyDescent="0.55000000000000004">
      <c r="A18" s="453" t="s">
        <v>208</v>
      </c>
      <c r="B18" s="454">
        <v>50000</v>
      </c>
      <c r="C18" s="455">
        <v>50000</v>
      </c>
      <c r="D18" s="436">
        <f t="shared" si="2"/>
        <v>100000</v>
      </c>
      <c r="E18" s="437"/>
      <c r="F18" s="438"/>
      <c r="G18" s="456">
        <v>100000</v>
      </c>
    </row>
    <row r="19" spans="1:14" ht="23.25" customHeight="1" x14ac:dyDescent="0.55000000000000004">
      <c r="A19" s="453" t="s">
        <v>207</v>
      </c>
      <c r="B19" s="454">
        <v>50000</v>
      </c>
      <c r="C19" s="455">
        <v>50000</v>
      </c>
      <c r="D19" s="436">
        <f t="shared" si="2"/>
        <v>100000</v>
      </c>
      <c r="E19" s="437"/>
      <c r="F19" s="438"/>
      <c r="G19" s="456">
        <v>100000</v>
      </c>
    </row>
    <row r="20" spans="1:14" ht="23.25" customHeight="1" x14ac:dyDescent="0.55000000000000004">
      <c r="A20" s="453" t="s">
        <v>206</v>
      </c>
      <c r="B20" s="455">
        <v>35000</v>
      </c>
      <c r="C20" s="455">
        <v>0</v>
      </c>
      <c r="D20" s="436">
        <f t="shared" si="2"/>
        <v>35000</v>
      </c>
      <c r="E20" s="437"/>
      <c r="F20" s="438"/>
      <c r="G20" s="456">
        <v>35000</v>
      </c>
    </row>
    <row r="21" spans="1:14" x14ac:dyDescent="0.55000000000000004">
      <c r="A21" s="444" t="s">
        <v>77</v>
      </c>
      <c r="B21" s="445">
        <f>SUM(B15:B20)</f>
        <v>250000</v>
      </c>
      <c r="C21" s="445">
        <f>SUM(C15:C20)</f>
        <v>150000</v>
      </c>
      <c r="D21" s="445">
        <f t="shared" si="2"/>
        <v>400000</v>
      </c>
      <c r="E21" s="446">
        <v>0</v>
      </c>
      <c r="F21" s="457">
        <v>0</v>
      </c>
      <c r="G21" s="458">
        <v>400000</v>
      </c>
    </row>
    <row r="22" spans="1:14" s="5" customFormat="1" ht="30.75" customHeight="1" x14ac:dyDescent="0.55000000000000004">
      <c r="A22" s="459"/>
      <c r="B22" s="460"/>
      <c r="C22" s="460"/>
      <c r="D22" s="460"/>
      <c r="E22" s="460"/>
      <c r="F22" s="460"/>
      <c r="G22" s="460"/>
    </row>
    <row r="23" spans="1:14" s="5" customFormat="1" x14ac:dyDescent="0.55000000000000004">
      <c r="A23" s="56" t="s">
        <v>260</v>
      </c>
      <c r="B23" s="56" t="s">
        <v>259</v>
      </c>
      <c r="C23" s="56"/>
      <c r="D23" s="461"/>
      <c r="E23" s="56" t="s">
        <v>264</v>
      </c>
      <c r="F23" s="461"/>
      <c r="H23" s="6"/>
      <c r="J23" s="218"/>
      <c r="K23" s="218"/>
      <c r="L23" s="218"/>
      <c r="M23" s="218"/>
      <c r="N23" s="6"/>
    </row>
    <row r="24" spans="1:14" x14ac:dyDescent="0.55000000000000004">
      <c r="A24" s="56" t="s">
        <v>261</v>
      </c>
      <c r="B24" s="754" t="s">
        <v>55</v>
      </c>
      <c r="C24" s="754"/>
      <c r="D24" s="462"/>
      <c r="E24" s="234" t="s">
        <v>281</v>
      </c>
      <c r="F24" s="462"/>
      <c r="H24" s="218"/>
      <c r="J24" s="218"/>
      <c r="K24" s="218"/>
      <c r="L24" s="218"/>
      <c r="M24" s="218"/>
      <c r="N24" s="6"/>
    </row>
    <row r="25" spans="1:14" x14ac:dyDescent="0.55000000000000004">
      <c r="A25" s="234" t="s">
        <v>262</v>
      </c>
      <c r="B25" s="754" t="s">
        <v>10</v>
      </c>
      <c r="C25" s="754"/>
      <c r="D25" s="462"/>
      <c r="E25" s="234" t="s">
        <v>9</v>
      </c>
      <c r="F25" s="462"/>
      <c r="H25" s="6"/>
      <c r="J25" s="6"/>
      <c r="K25" s="6"/>
      <c r="L25" s="6"/>
      <c r="M25" s="6"/>
      <c r="N25" s="6"/>
    </row>
    <row r="26" spans="1:14" x14ac:dyDescent="0.55000000000000004">
      <c r="A26" s="234" t="s">
        <v>263</v>
      </c>
      <c r="B26" s="463"/>
      <c r="C26" s="463"/>
      <c r="E26" s="463"/>
      <c r="H26" s="463"/>
      <c r="I26" s="463"/>
      <c r="J26" s="463"/>
      <c r="K26" s="463"/>
      <c r="L26" s="463"/>
      <c r="M26" s="463"/>
      <c r="N26" s="463"/>
    </row>
    <row r="27" spans="1:14" x14ac:dyDescent="0.55000000000000004">
      <c r="A27" s="464"/>
      <c r="E27" s="750"/>
      <c r="F27" s="750"/>
    </row>
    <row r="28" spans="1:14" ht="30.75" customHeight="1" x14ac:dyDescent="0.55000000000000004">
      <c r="A28" s="611" t="s">
        <v>424</v>
      </c>
      <c r="B28" s="613" t="s">
        <v>191</v>
      </c>
      <c r="C28" s="613" t="s">
        <v>192</v>
      </c>
      <c r="D28" s="614" t="s">
        <v>193</v>
      </c>
      <c r="E28" s="749" t="s">
        <v>190</v>
      </c>
      <c r="F28" s="749"/>
      <c r="G28" s="749"/>
    </row>
    <row r="29" spans="1:14" ht="30.75" customHeight="1" x14ac:dyDescent="0.55000000000000004">
      <c r="A29" s="606" t="s">
        <v>194</v>
      </c>
      <c r="B29" s="607">
        <v>600000</v>
      </c>
      <c r="C29" s="607">
        <v>300000</v>
      </c>
      <c r="D29" s="607">
        <v>300000</v>
      </c>
      <c r="E29" s="743" t="s">
        <v>425</v>
      </c>
      <c r="F29" s="744"/>
      <c r="G29" s="745"/>
    </row>
    <row r="30" spans="1:14" ht="30.75" customHeight="1" x14ac:dyDescent="0.55000000000000004">
      <c r="A30" s="608" t="s">
        <v>195</v>
      </c>
      <c r="B30" s="607">
        <v>75000</v>
      </c>
      <c r="C30" s="609">
        <v>35000</v>
      </c>
      <c r="D30" s="609">
        <v>40000</v>
      </c>
      <c r="E30" s="743"/>
      <c r="F30" s="744"/>
      <c r="G30" s="745"/>
    </row>
    <row r="31" spans="1:14" ht="30.75" customHeight="1" x14ac:dyDescent="0.55000000000000004">
      <c r="A31" s="606" t="s">
        <v>196</v>
      </c>
      <c r="B31" s="607">
        <v>77000</v>
      </c>
      <c r="C31" s="607">
        <v>0</v>
      </c>
      <c r="D31" s="607">
        <v>77000</v>
      </c>
      <c r="E31" s="743" t="s">
        <v>427</v>
      </c>
      <c r="F31" s="744"/>
      <c r="G31" s="745"/>
    </row>
    <row r="32" spans="1:14" ht="30.75" customHeight="1" x14ac:dyDescent="0.55000000000000004">
      <c r="A32" s="610" t="s">
        <v>197</v>
      </c>
      <c r="B32" s="607">
        <v>50000</v>
      </c>
      <c r="C32" s="607">
        <v>37900</v>
      </c>
      <c r="D32" s="607">
        <v>12100</v>
      </c>
      <c r="E32" s="743" t="s">
        <v>426</v>
      </c>
      <c r="F32" s="744"/>
      <c r="G32" s="745"/>
    </row>
    <row r="33" spans="1:7" ht="30.75" customHeight="1" x14ac:dyDescent="0.55000000000000004">
      <c r="A33" s="611" t="s">
        <v>77</v>
      </c>
      <c r="B33" s="612">
        <f>SUM(B29:B32)</f>
        <v>802000</v>
      </c>
      <c r="C33" s="612">
        <f>SUM(C29:C32)</f>
        <v>372900</v>
      </c>
      <c r="D33" s="612">
        <f>SUM(D29:D32)</f>
        <v>429100</v>
      </c>
      <c r="E33" s="746"/>
      <c r="F33" s="747"/>
      <c r="G33" s="748"/>
    </row>
  </sheetData>
  <mergeCells count="14">
    <mergeCell ref="E27:F27"/>
    <mergeCell ref="A12:A13"/>
    <mergeCell ref="B12:D12"/>
    <mergeCell ref="A1:G1"/>
    <mergeCell ref="A3:A4"/>
    <mergeCell ref="B3:D3"/>
    <mergeCell ref="B24:C24"/>
    <mergeCell ref="B25:C25"/>
    <mergeCell ref="E31:G31"/>
    <mergeCell ref="E32:G32"/>
    <mergeCell ref="E33:G33"/>
    <mergeCell ref="E28:G28"/>
    <mergeCell ref="E29:G29"/>
    <mergeCell ref="E30:G30"/>
  </mergeCells>
  <pageMargins left="0.6" right="0.23" top="0.28000000000000003" bottom="0.34" header="0.3" footer="0.3"/>
  <pageSetup paperSize="9" scale="6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Normal="100" workbookViewId="0">
      <selection activeCell="F3" sqref="F1:H1048576"/>
    </sheetView>
  </sheetViews>
  <sheetFormatPr defaultRowHeight="21.75" x14ac:dyDescent="0.5"/>
  <cols>
    <col min="1" max="1" width="5.875" style="12" customWidth="1"/>
    <col min="2" max="2" width="36.375" style="12" customWidth="1"/>
    <col min="3" max="8" width="9" style="12" customWidth="1"/>
    <col min="9" max="9" width="8.625" style="12" customWidth="1"/>
    <col min="10" max="12" width="9" style="12"/>
    <col min="13" max="13" width="20" style="12" customWidth="1"/>
    <col min="14" max="16384" width="9" style="12"/>
  </cols>
  <sheetData>
    <row r="1" spans="1:9" ht="27.75" x14ac:dyDescent="0.65">
      <c r="A1" s="895" t="s">
        <v>441</v>
      </c>
      <c r="B1" s="895"/>
      <c r="C1" s="895"/>
      <c r="D1" s="895"/>
      <c r="E1" s="895"/>
      <c r="F1" s="895"/>
      <c r="G1" s="895"/>
      <c r="H1" s="895"/>
      <c r="I1" s="895"/>
    </row>
    <row r="2" spans="1:9" ht="25.5" customHeight="1" x14ac:dyDescent="0.5">
      <c r="A2" s="762" t="s">
        <v>0</v>
      </c>
      <c r="B2" s="762" t="s">
        <v>233</v>
      </c>
      <c r="C2" s="764" t="s">
        <v>232</v>
      </c>
      <c r="D2" s="765"/>
      <c r="E2" s="766"/>
      <c r="F2" s="767" t="s">
        <v>231</v>
      </c>
      <c r="G2" s="768"/>
      <c r="H2" s="769"/>
      <c r="I2" s="758" t="s">
        <v>4</v>
      </c>
    </row>
    <row r="3" spans="1:9" ht="43.5" customHeight="1" x14ac:dyDescent="0.5">
      <c r="A3" s="763"/>
      <c r="B3" s="763"/>
      <c r="C3" s="475" t="s">
        <v>229</v>
      </c>
      <c r="D3" s="475" t="s">
        <v>228</v>
      </c>
      <c r="E3" s="475" t="s">
        <v>230</v>
      </c>
      <c r="F3" s="476" t="s">
        <v>229</v>
      </c>
      <c r="G3" s="476" t="s">
        <v>228</v>
      </c>
      <c r="H3" s="476" t="s">
        <v>77</v>
      </c>
      <c r="I3" s="759"/>
    </row>
    <row r="4" spans="1:9" s="13" customFormat="1" ht="44.25" customHeight="1" x14ac:dyDescent="0.2">
      <c r="A4" s="601">
        <v>1</v>
      </c>
      <c r="B4" s="10" t="s">
        <v>52</v>
      </c>
      <c r="C4" s="147">
        <v>150000</v>
      </c>
      <c r="D4" s="149">
        <v>0</v>
      </c>
      <c r="E4" s="156">
        <f t="shared" ref="E4:E13" si="0">SUM(C4:D4)</f>
        <v>150000</v>
      </c>
      <c r="F4" s="147">
        <v>150000</v>
      </c>
      <c r="G4" s="146">
        <v>0</v>
      </c>
      <c r="H4" s="155">
        <f t="shared" ref="H4:H11" si="1">SUM(F4:G4)</f>
        <v>150000</v>
      </c>
      <c r="I4" s="229" t="s">
        <v>146</v>
      </c>
    </row>
    <row r="5" spans="1:9" s="13" customFormat="1" ht="45" customHeight="1" x14ac:dyDescent="0.2">
      <c r="A5" s="601">
        <v>2</v>
      </c>
      <c r="B5" s="10" t="s">
        <v>19</v>
      </c>
      <c r="C5" s="147">
        <v>100000</v>
      </c>
      <c r="D5" s="149">
        <v>0</v>
      </c>
      <c r="E5" s="156">
        <f t="shared" si="0"/>
        <v>100000</v>
      </c>
      <c r="F5" s="147">
        <v>100000</v>
      </c>
      <c r="G5" s="146">
        <v>0</v>
      </c>
      <c r="H5" s="155">
        <f t="shared" si="1"/>
        <v>100000</v>
      </c>
      <c r="I5" s="229" t="s">
        <v>146</v>
      </c>
    </row>
    <row r="6" spans="1:9" s="13" customFormat="1" ht="33" customHeight="1" x14ac:dyDescent="0.2">
      <c r="A6" s="601">
        <v>3</v>
      </c>
      <c r="B6" s="10" t="s">
        <v>142</v>
      </c>
      <c r="C6" s="147">
        <v>38600</v>
      </c>
      <c r="D6" s="149">
        <v>31400</v>
      </c>
      <c r="E6" s="156">
        <f t="shared" si="0"/>
        <v>70000</v>
      </c>
      <c r="F6" s="147">
        <v>38600</v>
      </c>
      <c r="G6" s="146">
        <v>0</v>
      </c>
      <c r="H6" s="155">
        <f t="shared" si="1"/>
        <v>38600</v>
      </c>
      <c r="I6" s="229" t="s">
        <v>146</v>
      </c>
    </row>
    <row r="7" spans="1:9" s="13" customFormat="1" ht="49.5" customHeight="1" x14ac:dyDescent="0.2">
      <c r="A7" s="166">
        <v>4</v>
      </c>
      <c r="B7" s="50" t="s">
        <v>227</v>
      </c>
      <c r="C7" s="163"/>
      <c r="D7" s="163">
        <v>350000</v>
      </c>
      <c r="E7" s="164">
        <f t="shared" si="0"/>
        <v>350000</v>
      </c>
      <c r="F7" s="163"/>
      <c r="G7" s="163"/>
      <c r="H7" s="155">
        <f t="shared" si="1"/>
        <v>0</v>
      </c>
      <c r="I7" s="229" t="s">
        <v>146</v>
      </c>
    </row>
    <row r="8" spans="1:9" s="13" customFormat="1" ht="89.25" customHeight="1" x14ac:dyDescent="0.2">
      <c r="A8" s="166">
        <v>5</v>
      </c>
      <c r="B8" s="165" t="s">
        <v>226</v>
      </c>
      <c r="C8" s="163">
        <v>150000</v>
      </c>
      <c r="D8" s="163">
        <v>0</v>
      </c>
      <c r="E8" s="164">
        <f t="shared" si="0"/>
        <v>150000</v>
      </c>
      <c r="F8" s="163"/>
      <c r="G8" s="146">
        <v>0</v>
      </c>
      <c r="H8" s="155">
        <f t="shared" si="1"/>
        <v>0</v>
      </c>
      <c r="I8" s="229" t="s">
        <v>146</v>
      </c>
    </row>
    <row r="9" spans="1:9" s="13" customFormat="1" ht="69" customHeight="1" x14ac:dyDescent="0.2">
      <c r="A9" s="770">
        <v>6</v>
      </c>
      <c r="B9" s="162" t="s">
        <v>429</v>
      </c>
      <c r="C9" s="147">
        <v>15000</v>
      </c>
      <c r="D9" s="147">
        <v>0</v>
      </c>
      <c r="E9" s="148">
        <f t="shared" si="0"/>
        <v>15000</v>
      </c>
      <c r="F9" s="147">
        <v>15000</v>
      </c>
      <c r="G9" s="146">
        <v>0</v>
      </c>
      <c r="H9" s="155">
        <f t="shared" si="1"/>
        <v>15000</v>
      </c>
      <c r="I9" s="229" t="s">
        <v>146</v>
      </c>
    </row>
    <row r="10" spans="1:9" s="13" customFormat="1" ht="25.5" customHeight="1" x14ac:dyDescent="0.2">
      <c r="A10" s="770"/>
      <c r="B10" s="11" t="s">
        <v>225</v>
      </c>
      <c r="C10" s="161">
        <v>66400</v>
      </c>
      <c r="D10" s="147">
        <v>132800</v>
      </c>
      <c r="E10" s="148">
        <f t="shared" si="0"/>
        <v>199200</v>
      </c>
      <c r="F10" s="161">
        <v>66400</v>
      </c>
      <c r="G10" s="146">
        <v>80000</v>
      </c>
      <c r="H10" s="155">
        <f t="shared" si="1"/>
        <v>146400</v>
      </c>
      <c r="I10" s="229" t="s">
        <v>146</v>
      </c>
    </row>
    <row r="11" spans="1:9" s="13" customFormat="1" ht="67.5" customHeight="1" x14ac:dyDescent="0.2">
      <c r="A11" s="770"/>
      <c r="B11" s="160" t="s">
        <v>117</v>
      </c>
      <c r="C11" s="147">
        <v>30000</v>
      </c>
      <c r="D11" s="159">
        <v>50000</v>
      </c>
      <c r="E11" s="158">
        <f t="shared" si="0"/>
        <v>80000</v>
      </c>
      <c r="F11" s="147">
        <v>30000</v>
      </c>
      <c r="G11" s="146">
        <v>0</v>
      </c>
      <c r="H11" s="155">
        <f t="shared" si="1"/>
        <v>30000</v>
      </c>
      <c r="I11" s="229" t="s">
        <v>146</v>
      </c>
    </row>
    <row r="12" spans="1:9" s="13" customFormat="1" ht="67.5" customHeight="1" x14ac:dyDescent="0.2">
      <c r="A12" s="157">
        <v>7</v>
      </c>
      <c r="B12" s="11" t="s">
        <v>224</v>
      </c>
      <c r="C12" s="147">
        <v>0</v>
      </c>
      <c r="D12" s="147">
        <v>70000</v>
      </c>
      <c r="E12" s="148">
        <f t="shared" si="0"/>
        <v>70000</v>
      </c>
      <c r="F12" s="147">
        <v>0</v>
      </c>
      <c r="G12" s="146">
        <v>0</v>
      </c>
      <c r="H12" s="155"/>
      <c r="I12" s="229" t="s">
        <v>146</v>
      </c>
    </row>
    <row r="13" spans="1:9" s="13" customFormat="1" ht="42.75" customHeight="1" x14ac:dyDescent="0.2">
      <c r="A13" s="145"/>
      <c r="B13" s="140" t="s">
        <v>223</v>
      </c>
      <c r="C13" s="142">
        <f>SUM(C4:C12)</f>
        <v>550000</v>
      </c>
      <c r="D13" s="142">
        <f>SUM(D4:D12)</f>
        <v>634200</v>
      </c>
      <c r="E13" s="143">
        <f t="shared" si="0"/>
        <v>1184200</v>
      </c>
      <c r="F13" s="142">
        <f>SUM(F4:F12)</f>
        <v>400000</v>
      </c>
      <c r="G13" s="142">
        <f>SUM(G4:G12)</f>
        <v>80000</v>
      </c>
      <c r="H13" s="141">
        <f>SUM(F13:G13)</f>
        <v>480000</v>
      </c>
      <c r="I13" s="145"/>
    </row>
    <row r="14" spans="1:9" ht="43.5" x14ac:dyDescent="0.5">
      <c r="A14" s="601">
        <v>1</v>
      </c>
      <c r="B14" s="10" t="s">
        <v>44</v>
      </c>
      <c r="C14" s="477">
        <v>170000</v>
      </c>
      <c r="D14" s="477">
        <v>170000</v>
      </c>
      <c r="E14" s="879">
        <f>SUM(C14:D14)</f>
        <v>340000</v>
      </c>
      <c r="F14" s="477">
        <v>170000</v>
      </c>
      <c r="G14" s="477">
        <v>170000</v>
      </c>
      <c r="H14" s="880">
        <f>SUM(F14:G14)</f>
        <v>340000</v>
      </c>
      <c r="I14" s="139" t="s">
        <v>144</v>
      </c>
    </row>
    <row r="15" spans="1:9" ht="43.5" x14ac:dyDescent="0.5">
      <c r="A15" s="601">
        <v>2</v>
      </c>
      <c r="B15" s="10" t="s">
        <v>430</v>
      </c>
      <c r="C15" s="477">
        <v>63900</v>
      </c>
      <c r="D15" s="477">
        <v>61000</v>
      </c>
      <c r="E15" s="879">
        <f>SUM(C15:D15)</f>
        <v>124900</v>
      </c>
      <c r="F15" s="477"/>
      <c r="G15" s="477">
        <v>124900</v>
      </c>
      <c r="H15" s="880">
        <f t="shared" ref="H15:H18" si="2">SUM(F15:G15)</f>
        <v>124900</v>
      </c>
      <c r="I15" s="139" t="s">
        <v>144</v>
      </c>
    </row>
    <row r="16" spans="1:9" ht="26.25" customHeight="1" x14ac:dyDescent="0.5">
      <c r="A16" s="601">
        <v>3</v>
      </c>
      <c r="B16" s="10" t="s">
        <v>53</v>
      </c>
      <c r="C16" s="478"/>
      <c r="D16" s="477">
        <v>690100</v>
      </c>
      <c r="E16" s="879">
        <f>SUM(D16)</f>
        <v>690100</v>
      </c>
      <c r="F16" s="478"/>
      <c r="G16" s="479">
        <f>208100-50000</f>
        <v>158100</v>
      </c>
      <c r="H16" s="881">
        <f t="shared" si="2"/>
        <v>158100</v>
      </c>
      <c r="I16" s="139" t="s">
        <v>144</v>
      </c>
    </row>
    <row r="17" spans="1:11" ht="65.25" x14ac:dyDescent="0.5">
      <c r="A17" s="601">
        <v>4</v>
      </c>
      <c r="B17" s="10" t="s">
        <v>431</v>
      </c>
      <c r="C17" s="477">
        <v>73550</v>
      </c>
      <c r="D17" s="477">
        <v>36450</v>
      </c>
      <c r="E17" s="879">
        <f>SUM(C17:D17)</f>
        <v>110000</v>
      </c>
      <c r="F17" s="477">
        <v>54550</v>
      </c>
      <c r="G17" s="477">
        <v>45450</v>
      </c>
      <c r="H17" s="881">
        <f t="shared" si="2"/>
        <v>100000</v>
      </c>
      <c r="I17" s="130" t="s">
        <v>144</v>
      </c>
    </row>
    <row r="18" spans="1:11" x14ac:dyDescent="0.5">
      <c r="A18" s="893" t="s">
        <v>216</v>
      </c>
      <c r="B18" s="893"/>
      <c r="C18" s="137">
        <f>SUM(C14:C17)</f>
        <v>307450</v>
      </c>
      <c r="D18" s="137">
        <f>SUM(D14:D17)</f>
        <v>957550</v>
      </c>
      <c r="E18" s="138">
        <f>SUM(E14:E17)</f>
        <v>1265000</v>
      </c>
      <c r="F18" s="137">
        <f>SUM(F14:F17)</f>
        <v>224550</v>
      </c>
      <c r="G18" s="137">
        <f>SUM(G14:G17)</f>
        <v>498450</v>
      </c>
      <c r="H18" s="136">
        <f t="shared" si="2"/>
        <v>723000</v>
      </c>
      <c r="I18" s="135"/>
    </row>
    <row r="19" spans="1:11" s="13" customFormat="1" ht="48" customHeight="1" x14ac:dyDescent="0.2">
      <c r="A19" s="601">
        <v>1</v>
      </c>
      <c r="B19" s="605" t="s">
        <v>27</v>
      </c>
      <c r="C19" s="147">
        <v>150000</v>
      </c>
      <c r="D19" s="149"/>
      <c r="E19" s="156">
        <f>SUM(C19:D19)</f>
        <v>150000</v>
      </c>
      <c r="F19" s="147">
        <v>90000</v>
      </c>
      <c r="G19" s="146"/>
      <c r="H19" s="155">
        <f>SUM(F19:G19)</f>
        <v>90000</v>
      </c>
      <c r="I19" s="229" t="s">
        <v>189</v>
      </c>
    </row>
    <row r="20" spans="1:11" s="13" customFormat="1" ht="45" customHeight="1" x14ac:dyDescent="0.2">
      <c r="A20" s="601">
        <v>2</v>
      </c>
      <c r="B20" s="605" t="s">
        <v>29</v>
      </c>
      <c r="C20" s="147">
        <v>150000</v>
      </c>
      <c r="D20" s="149"/>
      <c r="E20" s="156">
        <f>SUM(C20:D20)</f>
        <v>150000</v>
      </c>
      <c r="F20" s="147">
        <v>80000</v>
      </c>
      <c r="G20" s="146"/>
      <c r="H20" s="155">
        <f>SUM(F20:G20)</f>
        <v>80000</v>
      </c>
      <c r="I20" s="229" t="s">
        <v>189</v>
      </c>
    </row>
    <row r="21" spans="1:11" s="13" customFormat="1" ht="69.75" customHeight="1" x14ac:dyDescent="0.2">
      <c r="A21" s="601">
        <v>3</v>
      </c>
      <c r="B21" s="605" t="s">
        <v>30</v>
      </c>
      <c r="C21" s="147">
        <v>50000</v>
      </c>
      <c r="D21" s="149">
        <v>50000</v>
      </c>
      <c r="E21" s="156">
        <f>SUM(C21:D21)</f>
        <v>100000</v>
      </c>
      <c r="F21" s="147">
        <v>40000</v>
      </c>
      <c r="G21" s="146">
        <v>60000</v>
      </c>
      <c r="H21" s="155">
        <f>SUM(F21:G21)</f>
        <v>100000</v>
      </c>
      <c r="I21" s="229" t="s">
        <v>189</v>
      </c>
    </row>
    <row r="22" spans="1:11" s="13" customFormat="1" ht="48" customHeight="1" x14ac:dyDescent="0.2">
      <c r="A22" s="601">
        <v>4</v>
      </c>
      <c r="B22" s="605" t="s">
        <v>432</v>
      </c>
      <c r="C22" s="147">
        <v>50000</v>
      </c>
      <c r="D22" s="149">
        <v>50000</v>
      </c>
      <c r="E22" s="156">
        <f>SUM(C22:D22)</f>
        <v>100000</v>
      </c>
      <c r="F22" s="147">
        <v>50000</v>
      </c>
      <c r="G22" s="146">
        <v>50000</v>
      </c>
      <c r="H22" s="155">
        <f>SUM(F22:G22)</f>
        <v>100000</v>
      </c>
      <c r="I22" s="229" t="s">
        <v>189</v>
      </c>
    </row>
    <row r="23" spans="1:11" s="13" customFormat="1" ht="44.25" customHeight="1" x14ac:dyDescent="0.2">
      <c r="A23" s="601">
        <v>5</v>
      </c>
      <c r="B23" s="605" t="s">
        <v>31</v>
      </c>
      <c r="C23" s="147"/>
      <c r="D23" s="149">
        <v>50000</v>
      </c>
      <c r="E23" s="156">
        <f>SUM(C23:D23)</f>
        <v>50000</v>
      </c>
      <c r="F23" s="147"/>
      <c r="G23" s="146">
        <v>30000</v>
      </c>
      <c r="H23" s="155">
        <f>SUM(G23)</f>
        <v>30000</v>
      </c>
      <c r="I23" s="229" t="s">
        <v>189</v>
      </c>
    </row>
    <row r="24" spans="1:11" s="13" customFormat="1" ht="42" customHeight="1" x14ac:dyDescent="0.2">
      <c r="A24" s="601">
        <v>6</v>
      </c>
      <c r="B24" s="605" t="s">
        <v>33</v>
      </c>
      <c r="C24" s="147">
        <v>100000</v>
      </c>
      <c r="D24" s="149"/>
      <c r="E24" s="156">
        <f>SUM(C24:D24)</f>
        <v>100000</v>
      </c>
      <c r="F24" s="147">
        <v>50000</v>
      </c>
      <c r="G24" s="146"/>
      <c r="H24" s="155">
        <v>50000</v>
      </c>
      <c r="I24" s="229" t="s">
        <v>189</v>
      </c>
    </row>
    <row r="25" spans="1:11" s="13" customFormat="1" ht="43.5" customHeight="1" x14ac:dyDescent="0.2">
      <c r="A25" s="601">
        <v>7</v>
      </c>
      <c r="B25" s="605" t="s">
        <v>34</v>
      </c>
      <c r="C25" s="147">
        <v>100000</v>
      </c>
      <c r="D25" s="149">
        <v>100000</v>
      </c>
      <c r="E25" s="156">
        <f>SUM(C25:D25)</f>
        <v>200000</v>
      </c>
      <c r="F25" s="147">
        <v>120000</v>
      </c>
      <c r="G25" s="146"/>
      <c r="H25" s="155">
        <f>SUM(F25:G25)</f>
        <v>120000</v>
      </c>
      <c r="I25" s="229" t="s">
        <v>189</v>
      </c>
    </row>
    <row r="26" spans="1:11" x14ac:dyDescent="0.5">
      <c r="A26" s="145"/>
      <c r="B26" s="140" t="s">
        <v>222</v>
      </c>
      <c r="C26" s="154">
        <f t="shared" ref="C26:E26" si="3">SUM(C19:C25)</f>
        <v>600000</v>
      </c>
      <c r="D26" s="154">
        <f t="shared" si="3"/>
        <v>250000</v>
      </c>
      <c r="E26" s="136">
        <f t="shared" si="3"/>
        <v>850000</v>
      </c>
      <c r="F26" s="154">
        <f>SUM(F19:F25)</f>
        <v>430000</v>
      </c>
      <c r="G26" s="154">
        <f>SUM(G19:G25)</f>
        <v>140000</v>
      </c>
      <c r="H26" s="138">
        <f>SUM(H19:H25)</f>
        <v>570000</v>
      </c>
      <c r="I26" s="153"/>
    </row>
    <row r="27" spans="1:11" ht="66" customHeight="1" x14ac:dyDescent="0.5">
      <c r="A27" s="601">
        <v>1</v>
      </c>
      <c r="B27" s="604" t="s">
        <v>22</v>
      </c>
      <c r="C27" s="147">
        <v>250000</v>
      </c>
      <c r="D27" s="149">
        <v>0</v>
      </c>
      <c r="E27" s="148">
        <v>250000</v>
      </c>
      <c r="F27" s="147">
        <v>235600</v>
      </c>
      <c r="G27" s="146">
        <v>0</v>
      </c>
      <c r="H27" s="155">
        <f>SUM(F27:G27)</f>
        <v>235600</v>
      </c>
      <c r="I27" s="229" t="s">
        <v>145</v>
      </c>
      <c r="K27" s="129"/>
    </row>
    <row r="28" spans="1:11" ht="49.5" customHeight="1" x14ac:dyDescent="0.5">
      <c r="A28" s="601">
        <v>2</v>
      </c>
      <c r="B28" s="604" t="s">
        <v>269</v>
      </c>
      <c r="C28" s="147">
        <v>0</v>
      </c>
      <c r="D28" s="149">
        <v>0</v>
      </c>
      <c r="E28" s="148">
        <f>SUM(C28:D28)</f>
        <v>0</v>
      </c>
      <c r="F28" s="147">
        <v>24400</v>
      </c>
      <c r="G28" s="146"/>
      <c r="H28" s="155">
        <f>SUM(F28:G28)</f>
        <v>24400</v>
      </c>
      <c r="I28" s="601"/>
    </row>
    <row r="29" spans="1:11" ht="65.25" x14ac:dyDescent="0.5">
      <c r="A29" s="601">
        <v>3</v>
      </c>
      <c r="B29" s="604" t="s">
        <v>433</v>
      </c>
      <c r="C29" s="147"/>
      <c r="D29" s="149">
        <v>1000000</v>
      </c>
      <c r="E29" s="148">
        <v>1000000</v>
      </c>
      <c r="F29" s="147">
        <v>0</v>
      </c>
      <c r="G29" s="146">
        <v>590000</v>
      </c>
      <c r="H29" s="155">
        <f>SUM(F29:G29)</f>
        <v>590000</v>
      </c>
      <c r="I29" s="229" t="s">
        <v>145</v>
      </c>
    </row>
    <row r="30" spans="1:11" ht="48" customHeight="1" x14ac:dyDescent="0.5">
      <c r="A30" s="601">
        <v>4</v>
      </c>
      <c r="B30" s="244" t="s">
        <v>219</v>
      </c>
      <c r="C30" s="147">
        <v>10000</v>
      </c>
      <c r="D30" s="147">
        <v>18750</v>
      </c>
      <c r="E30" s="148">
        <v>28750</v>
      </c>
      <c r="F30" s="147">
        <v>0</v>
      </c>
      <c r="G30" s="147">
        <v>0</v>
      </c>
      <c r="H30" s="155">
        <f>SUM(F30:G30)</f>
        <v>0</v>
      </c>
      <c r="I30" s="229" t="s">
        <v>145</v>
      </c>
    </row>
    <row r="31" spans="1:11" ht="48" customHeight="1" x14ac:dyDescent="0.5">
      <c r="A31" s="601">
        <v>5</v>
      </c>
      <c r="B31" s="244" t="s">
        <v>218</v>
      </c>
      <c r="C31" s="147">
        <v>0</v>
      </c>
      <c r="D31" s="149">
        <v>10500</v>
      </c>
      <c r="E31" s="148">
        <v>10500</v>
      </c>
      <c r="F31" s="147">
        <v>0</v>
      </c>
      <c r="G31" s="146">
        <v>0</v>
      </c>
      <c r="H31" s="155">
        <f>SUM(F31:G31)</f>
        <v>0</v>
      </c>
      <c r="I31" s="229" t="s">
        <v>145</v>
      </c>
    </row>
    <row r="32" spans="1:11" ht="31.5" customHeight="1" x14ac:dyDescent="0.5">
      <c r="A32" s="145"/>
      <c r="B32" s="140" t="s">
        <v>217</v>
      </c>
      <c r="C32" s="144">
        <f t="shared" ref="C32:H32" si="4">SUM(C27:C31)</f>
        <v>260000</v>
      </c>
      <c r="D32" s="144">
        <f t="shared" si="4"/>
        <v>1029250</v>
      </c>
      <c r="E32" s="143">
        <f t="shared" si="4"/>
        <v>1289250</v>
      </c>
      <c r="F32" s="142">
        <f>SUM(F27:F31)</f>
        <v>260000</v>
      </c>
      <c r="G32" s="142">
        <f>SUM(G27:G31)</f>
        <v>590000</v>
      </c>
      <c r="H32" s="141">
        <f>SUM(F32:G32)</f>
        <v>850000</v>
      </c>
      <c r="I32" s="140" t="s">
        <v>145</v>
      </c>
    </row>
    <row r="33" spans="1:9" s="13" customFormat="1" ht="44.25" customHeight="1" x14ac:dyDescent="0.2">
      <c r="A33" s="601">
        <v>1</v>
      </c>
      <c r="B33" s="10" t="s">
        <v>64</v>
      </c>
      <c r="C33" s="147">
        <f>746100+150000+30000</f>
        <v>926100</v>
      </c>
      <c r="D33" s="149">
        <f>1953900-150000+20000+87000</f>
        <v>1910900</v>
      </c>
      <c r="E33" s="156">
        <f>SUM(C33:D33)</f>
        <v>2837000</v>
      </c>
      <c r="F33" s="147">
        <f>708550+150000+37940-24000+16260</f>
        <v>888750</v>
      </c>
      <c r="G33" s="146">
        <f>1053536-150000+12060+77000+7600+24000-16260</f>
        <v>1007936</v>
      </c>
      <c r="H33" s="155">
        <f>SUM(F33:G33)</f>
        <v>1896686</v>
      </c>
      <c r="I33" s="229" t="s">
        <v>143</v>
      </c>
    </row>
    <row r="34" spans="1:9" s="13" customFormat="1" ht="45.75" customHeight="1" x14ac:dyDescent="0.2">
      <c r="A34" s="601">
        <v>2</v>
      </c>
      <c r="B34" s="10" t="s">
        <v>78</v>
      </c>
      <c r="C34" s="147">
        <v>37700</v>
      </c>
      <c r="D34" s="146">
        <v>23400</v>
      </c>
      <c r="E34" s="156">
        <f>SUM(C34:D34)</f>
        <v>61100</v>
      </c>
      <c r="F34" s="147">
        <v>37700</v>
      </c>
      <c r="G34" s="146">
        <v>23400</v>
      </c>
      <c r="H34" s="155">
        <f>SUM(F34:G34)</f>
        <v>61100</v>
      </c>
      <c r="I34" s="229" t="s">
        <v>143</v>
      </c>
    </row>
    <row r="35" spans="1:9" s="13" customFormat="1" ht="47.25" customHeight="1" x14ac:dyDescent="0.2">
      <c r="A35" s="601">
        <v>3</v>
      </c>
      <c r="B35" s="10" t="s">
        <v>221</v>
      </c>
      <c r="C35" s="147">
        <v>17300</v>
      </c>
      <c r="D35" s="146">
        <v>40300</v>
      </c>
      <c r="E35" s="156">
        <f>SUM(C35:D35)</f>
        <v>57600</v>
      </c>
      <c r="F35" s="147">
        <v>0</v>
      </c>
      <c r="G35" s="146">
        <v>0</v>
      </c>
      <c r="H35" s="155">
        <f>SUM(F35:G35)</f>
        <v>0</v>
      </c>
      <c r="I35" s="229" t="s">
        <v>143</v>
      </c>
    </row>
    <row r="36" spans="1:9" s="13" customFormat="1" ht="45.75" customHeight="1" x14ac:dyDescent="0.2">
      <c r="A36" s="601">
        <v>4</v>
      </c>
      <c r="B36" s="10" t="s">
        <v>62</v>
      </c>
      <c r="C36" s="147">
        <v>9000</v>
      </c>
      <c r="D36" s="146">
        <v>10214</v>
      </c>
      <c r="E36" s="148">
        <f>SUM(C36:D36)</f>
        <v>19214</v>
      </c>
      <c r="F36" s="147">
        <v>9000</v>
      </c>
      <c r="G36" s="146">
        <v>10214</v>
      </c>
      <c r="H36" s="155">
        <f>SUM(F36:G36)</f>
        <v>19214</v>
      </c>
      <c r="I36" s="229" t="s">
        <v>143</v>
      </c>
    </row>
    <row r="37" spans="1:9" s="13" customFormat="1" ht="24" customHeight="1" x14ac:dyDescent="0.5">
      <c r="A37" s="145"/>
      <c r="B37" s="140" t="s">
        <v>220</v>
      </c>
      <c r="C37" s="152">
        <f>SUM(C33:C36)</f>
        <v>990100</v>
      </c>
      <c r="D37" s="152">
        <f>SUM(D33:D36)</f>
        <v>1984814</v>
      </c>
      <c r="E37" s="151">
        <f>SUM(C37:D37)</f>
        <v>2974914</v>
      </c>
      <c r="F37" s="142">
        <f>SUM(F33:F36)</f>
        <v>935450</v>
      </c>
      <c r="G37" s="150">
        <f>SUM(G33:G36)</f>
        <v>1041550</v>
      </c>
      <c r="H37" s="141">
        <f>SUM(H33:H36)</f>
        <v>1977000</v>
      </c>
      <c r="I37" s="140" t="s">
        <v>143</v>
      </c>
    </row>
    <row r="38" spans="1:9" x14ac:dyDescent="0.5">
      <c r="A38" s="760" t="s">
        <v>119</v>
      </c>
      <c r="B38" s="761"/>
      <c r="C38" s="134">
        <f>C13+C26+C37+C32+C18</f>
        <v>2707550</v>
      </c>
      <c r="D38" s="134">
        <f>D13+D26+D37+D32+D18</f>
        <v>4855814</v>
      </c>
      <c r="E38" s="134">
        <f>E13+E26+E37+E32+E18</f>
        <v>7563364</v>
      </c>
      <c r="F38" s="134">
        <f>F13+F26+F37+F32+F18</f>
        <v>2250000</v>
      </c>
      <c r="G38" s="134">
        <f>G13+G26+G37+G32+G18</f>
        <v>2350000</v>
      </c>
      <c r="H38" s="134">
        <f>H13+H26+H37+H32+H18</f>
        <v>4600000</v>
      </c>
      <c r="I38" s="133"/>
    </row>
    <row r="39" spans="1:9" x14ac:dyDescent="0.5">
      <c r="A39" s="132">
        <v>1</v>
      </c>
      <c r="B39" s="755" t="s">
        <v>215</v>
      </c>
      <c r="C39" s="756"/>
      <c r="D39" s="756"/>
      <c r="E39" s="757"/>
      <c r="F39" s="131">
        <v>250000</v>
      </c>
      <c r="G39" s="131">
        <v>150000</v>
      </c>
      <c r="H39" s="480">
        <f>SUM(F39:G39)</f>
        <v>400000</v>
      </c>
      <c r="I39" s="130"/>
    </row>
    <row r="40" spans="1:9" x14ac:dyDescent="0.5">
      <c r="I40" s="894">
        <v>241389</v>
      </c>
    </row>
    <row r="42" spans="1:9" x14ac:dyDescent="0.5">
      <c r="F42" s="129"/>
      <c r="G42" s="129"/>
      <c r="H42" s="129"/>
    </row>
  </sheetData>
  <mergeCells count="10">
    <mergeCell ref="A1:I1"/>
    <mergeCell ref="B39:E39"/>
    <mergeCell ref="I2:I3"/>
    <mergeCell ref="A38:B38"/>
    <mergeCell ref="A2:A3"/>
    <mergeCell ref="B2:B3"/>
    <mergeCell ref="C2:E2"/>
    <mergeCell ref="F2:H2"/>
    <mergeCell ref="A9:A11"/>
    <mergeCell ref="A18:B18"/>
  </mergeCells>
  <pageMargins left="0.70866141732283472" right="0.35433070866141736" top="0.47244094488188981" bottom="0.27559055118110237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7" zoomScale="90" zoomScaleNormal="90" workbookViewId="0">
      <selection activeCell="A7" sqref="A1:XFD1048576"/>
    </sheetView>
  </sheetViews>
  <sheetFormatPr defaultRowHeight="21.75" x14ac:dyDescent="0.5"/>
  <cols>
    <col min="1" max="1" width="6" style="12" customWidth="1"/>
    <col min="2" max="2" width="39.25" style="12" customWidth="1"/>
    <col min="3" max="3" width="13.875" style="12" customWidth="1"/>
    <col min="4" max="4" width="13.25" style="12" customWidth="1"/>
    <col min="5" max="5" width="9.25" style="12" customWidth="1"/>
    <col min="6" max="10" width="9" style="12"/>
    <col min="11" max="11" width="20" style="12" customWidth="1"/>
    <col min="12" max="16384" width="9" style="12"/>
  </cols>
  <sheetData>
    <row r="1" spans="1:5" ht="27.75" x14ac:dyDescent="0.65">
      <c r="A1" s="896" t="s">
        <v>442</v>
      </c>
      <c r="B1" s="896"/>
      <c r="C1" s="896"/>
      <c r="D1" s="896"/>
      <c r="E1" s="896"/>
    </row>
    <row r="2" spans="1:5" ht="56.25" customHeight="1" x14ac:dyDescent="0.5">
      <c r="A2" s="600" t="s">
        <v>0</v>
      </c>
      <c r="B2" s="600" t="s">
        <v>233</v>
      </c>
      <c r="C2" s="600" t="s">
        <v>235</v>
      </c>
      <c r="D2" s="603" t="s">
        <v>435</v>
      </c>
      <c r="E2" s="599" t="s">
        <v>4</v>
      </c>
    </row>
    <row r="3" spans="1:5" s="13" customFormat="1" ht="53.25" customHeight="1" x14ac:dyDescent="0.2">
      <c r="A3" s="882">
        <v>1</v>
      </c>
      <c r="B3" s="883" t="s">
        <v>443</v>
      </c>
      <c r="C3" s="890" t="s">
        <v>234</v>
      </c>
      <c r="D3" s="884">
        <v>65170</v>
      </c>
      <c r="E3" s="882" t="s">
        <v>146</v>
      </c>
    </row>
    <row r="4" spans="1:5" s="13" customFormat="1" ht="24" customHeight="1" x14ac:dyDescent="0.2">
      <c r="A4" s="140"/>
      <c r="B4" s="140" t="s">
        <v>223</v>
      </c>
      <c r="C4" s="140"/>
      <c r="D4" s="170">
        <f>SUM(D3)</f>
        <v>65170</v>
      </c>
      <c r="E4" s="140"/>
    </row>
    <row r="5" spans="1:5" ht="26.25" customHeight="1" x14ac:dyDescent="0.5">
      <c r="A5" s="888">
        <v>1</v>
      </c>
      <c r="B5" s="779" t="s">
        <v>444</v>
      </c>
      <c r="C5" s="172" t="s">
        <v>112</v>
      </c>
      <c r="D5" s="885">
        <v>51432.27</v>
      </c>
      <c r="E5" s="171" t="s">
        <v>145</v>
      </c>
    </row>
    <row r="6" spans="1:5" ht="24.75" customHeight="1" x14ac:dyDescent="0.5">
      <c r="A6" s="887"/>
      <c r="B6" s="889"/>
      <c r="C6" s="172" t="s">
        <v>113</v>
      </c>
      <c r="D6" s="886">
        <v>57200</v>
      </c>
      <c r="E6" s="171" t="s">
        <v>145</v>
      </c>
    </row>
    <row r="7" spans="1:5" ht="45" customHeight="1" x14ac:dyDescent="0.5">
      <c r="A7" s="171">
        <v>2</v>
      </c>
      <c r="B7" s="173" t="s">
        <v>434</v>
      </c>
      <c r="C7" s="172" t="s">
        <v>113</v>
      </c>
      <c r="D7" s="886">
        <v>108664</v>
      </c>
      <c r="E7" s="171" t="s">
        <v>145</v>
      </c>
    </row>
    <row r="8" spans="1:5" ht="46.5" customHeight="1" x14ac:dyDescent="0.5">
      <c r="A8" s="171">
        <v>3</v>
      </c>
      <c r="B8" s="174" t="s">
        <v>116</v>
      </c>
      <c r="C8" s="171" t="s">
        <v>113</v>
      </c>
      <c r="D8" s="175">
        <v>27500</v>
      </c>
      <c r="E8" s="171" t="s">
        <v>145</v>
      </c>
    </row>
    <row r="9" spans="1:5" ht="29.25" customHeight="1" x14ac:dyDescent="0.5">
      <c r="A9" s="140"/>
      <c r="B9" s="140" t="s">
        <v>217</v>
      </c>
      <c r="C9" s="140"/>
      <c r="D9" s="223">
        <f>SUM(D5:D8)</f>
        <v>244796.27</v>
      </c>
      <c r="E9" s="140"/>
    </row>
    <row r="10" spans="1:5" ht="84" customHeight="1" x14ac:dyDescent="0.5">
      <c r="A10" s="139">
        <v>1</v>
      </c>
      <c r="B10" s="10" t="s">
        <v>437</v>
      </c>
      <c r="C10" s="139" t="s">
        <v>438</v>
      </c>
      <c r="D10" s="891">
        <v>294540</v>
      </c>
      <c r="E10" s="139" t="s">
        <v>144</v>
      </c>
    </row>
    <row r="11" spans="1:5" x14ac:dyDescent="0.5">
      <c r="A11" s="139">
        <v>2</v>
      </c>
      <c r="B11" s="10" t="s">
        <v>95</v>
      </c>
      <c r="C11" s="139" t="s">
        <v>439</v>
      </c>
      <c r="D11" s="891">
        <v>60501</v>
      </c>
      <c r="E11" s="139" t="s">
        <v>144</v>
      </c>
    </row>
    <row r="12" spans="1:5" ht="48.75" customHeight="1" x14ac:dyDescent="0.5">
      <c r="A12" s="139">
        <v>3</v>
      </c>
      <c r="B12" s="10" t="s">
        <v>97</v>
      </c>
      <c r="C12" s="139" t="s">
        <v>440</v>
      </c>
      <c r="D12" s="891">
        <v>206456</v>
      </c>
      <c r="E12" s="139" t="s">
        <v>144</v>
      </c>
    </row>
    <row r="13" spans="1:5" x14ac:dyDescent="0.5">
      <c r="A13" s="602">
        <v>4</v>
      </c>
      <c r="B13" s="169" t="s">
        <v>100</v>
      </c>
      <c r="C13" s="139" t="s">
        <v>440</v>
      </c>
      <c r="D13" s="168">
        <v>42400</v>
      </c>
      <c r="E13" s="139" t="s">
        <v>144</v>
      </c>
    </row>
    <row r="14" spans="1:5" x14ac:dyDescent="0.5">
      <c r="A14" s="771" t="s">
        <v>216</v>
      </c>
      <c r="B14" s="771"/>
      <c r="C14" s="153"/>
      <c r="D14" s="167">
        <f>SUM(D10:D13)</f>
        <v>603897</v>
      </c>
      <c r="E14" s="153"/>
    </row>
    <row r="15" spans="1:5" x14ac:dyDescent="0.5">
      <c r="A15" s="760" t="s">
        <v>58</v>
      </c>
      <c r="B15" s="761"/>
      <c r="C15" s="133"/>
      <c r="D15" s="892">
        <f>D4+D9+D14</f>
        <v>913863.27</v>
      </c>
      <c r="E15" s="133"/>
    </row>
  </sheetData>
  <mergeCells count="5">
    <mergeCell ref="A15:B15"/>
    <mergeCell ref="A14:B14"/>
    <mergeCell ref="A1:E1"/>
    <mergeCell ref="B5:B6"/>
    <mergeCell ref="A5:A6"/>
  </mergeCells>
  <pageMargins left="0.70866141732283472" right="0.70866141732283472" top="0.32" bottom="0.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sqref="A1:G1"/>
    </sheetView>
  </sheetViews>
  <sheetFormatPr defaultRowHeight="21.75" x14ac:dyDescent="0.5"/>
  <cols>
    <col min="1" max="1" width="6" style="12" customWidth="1"/>
    <col min="2" max="2" width="28.5" style="12" customWidth="1"/>
    <col min="3" max="3" width="16.625" style="12" customWidth="1"/>
    <col min="4" max="4" width="10.5" style="12" customWidth="1"/>
    <col min="5" max="5" width="9.875" style="12" customWidth="1"/>
    <col min="6" max="6" width="9" style="12" customWidth="1"/>
    <col min="7" max="7" width="9.25" style="12" customWidth="1"/>
    <col min="11" max="12" width="9" style="12"/>
    <col min="13" max="13" width="20" style="12" customWidth="1"/>
    <col min="14" max="16384" width="9" style="12"/>
  </cols>
  <sheetData>
    <row r="1" spans="1:10" ht="27.75" x14ac:dyDescent="0.65">
      <c r="A1" s="896" t="s">
        <v>449</v>
      </c>
      <c r="B1" s="896"/>
      <c r="C1" s="896"/>
      <c r="D1" s="896"/>
      <c r="E1" s="896"/>
      <c r="F1" s="896"/>
      <c r="G1" s="896"/>
      <c r="H1" s="12"/>
      <c r="I1" s="12"/>
      <c r="J1" s="12"/>
    </row>
    <row r="2" spans="1:10" ht="36" customHeight="1" x14ac:dyDescent="0.5">
      <c r="A2" s="762" t="s">
        <v>0</v>
      </c>
      <c r="B2" s="762" t="s">
        <v>233</v>
      </c>
      <c r="C2" s="762" t="s">
        <v>446</v>
      </c>
      <c r="D2" s="767" t="s">
        <v>447</v>
      </c>
      <c r="E2" s="768"/>
      <c r="F2" s="769"/>
      <c r="G2" s="599" t="s">
        <v>4</v>
      </c>
      <c r="H2" s="12"/>
      <c r="I2" s="12"/>
      <c r="J2" s="12"/>
    </row>
    <row r="3" spans="1:10" ht="39.75" customHeight="1" x14ac:dyDescent="0.5">
      <c r="A3" s="763"/>
      <c r="B3" s="763"/>
      <c r="C3" s="763"/>
      <c r="D3" s="476" t="s">
        <v>229</v>
      </c>
      <c r="E3" s="476" t="s">
        <v>228</v>
      </c>
      <c r="F3" s="476" t="s">
        <v>77</v>
      </c>
      <c r="G3" s="599"/>
      <c r="H3" s="12"/>
      <c r="I3" s="12"/>
      <c r="J3" s="12"/>
    </row>
    <row r="4" spans="1:10" ht="57" customHeight="1" x14ac:dyDescent="0.5">
      <c r="A4" s="602">
        <v>1</v>
      </c>
      <c r="B4" s="11" t="s">
        <v>445</v>
      </c>
      <c r="C4" s="605" t="s">
        <v>448</v>
      </c>
      <c r="D4" s="897">
        <v>100000</v>
      </c>
      <c r="E4" s="897">
        <v>0</v>
      </c>
      <c r="F4" s="897">
        <f>SUM(D4:E4)</f>
        <v>100000</v>
      </c>
      <c r="G4" s="139" t="s">
        <v>144</v>
      </c>
      <c r="H4" s="12"/>
      <c r="I4" s="12"/>
      <c r="J4" s="12"/>
    </row>
    <row r="5" spans="1:10" x14ac:dyDescent="0.5">
      <c r="A5" s="760" t="s">
        <v>58</v>
      </c>
      <c r="B5" s="761"/>
      <c r="C5" s="133"/>
      <c r="D5" s="898">
        <f>SUM(D4)</f>
        <v>100000</v>
      </c>
      <c r="E5" s="899">
        <f>SUM(E4)</f>
        <v>0</v>
      </c>
      <c r="F5" s="899">
        <f>SUM(D5:E5)</f>
        <v>100000</v>
      </c>
      <c r="G5" s="133"/>
      <c r="H5" s="12"/>
      <c r="I5" s="12"/>
      <c r="J5" s="12"/>
    </row>
    <row r="6" spans="1:10" x14ac:dyDescent="0.5">
      <c r="H6" s="12"/>
      <c r="I6" s="12"/>
      <c r="J6" s="12"/>
    </row>
    <row r="7" spans="1:10" x14ac:dyDescent="0.5">
      <c r="H7" s="12"/>
      <c r="I7" s="12"/>
      <c r="J7" s="12"/>
    </row>
    <row r="8" spans="1:10" x14ac:dyDescent="0.5">
      <c r="H8" s="12"/>
      <c r="I8" s="12"/>
      <c r="J8" s="12"/>
    </row>
    <row r="9" spans="1:10" x14ac:dyDescent="0.5">
      <c r="H9" s="12"/>
      <c r="I9" s="12"/>
      <c r="J9" s="12"/>
    </row>
    <row r="10" spans="1:10" x14ac:dyDescent="0.5">
      <c r="H10" s="12"/>
      <c r="I10" s="12"/>
      <c r="J10" s="12"/>
    </row>
    <row r="11" spans="1:10" x14ac:dyDescent="0.5">
      <c r="H11" s="12"/>
      <c r="I11" s="12"/>
      <c r="J11" s="12"/>
    </row>
    <row r="12" spans="1:10" x14ac:dyDescent="0.5">
      <c r="H12" s="12"/>
      <c r="I12" s="12"/>
      <c r="J12" s="12"/>
    </row>
    <row r="13" spans="1:10" x14ac:dyDescent="0.5">
      <c r="H13" s="12"/>
      <c r="I13" s="12"/>
      <c r="J13" s="12"/>
    </row>
    <row r="14" spans="1:10" x14ac:dyDescent="0.5">
      <c r="H14" s="12"/>
      <c r="I14" s="12"/>
      <c r="J14" s="12"/>
    </row>
    <row r="15" spans="1:10" x14ac:dyDescent="0.5">
      <c r="H15" s="12"/>
      <c r="I15" s="12"/>
      <c r="J15" s="12"/>
    </row>
    <row r="16" spans="1:10" x14ac:dyDescent="0.5">
      <c r="H16" s="12"/>
      <c r="I16" s="12"/>
      <c r="J16" s="12"/>
    </row>
    <row r="17" spans="8:10" x14ac:dyDescent="0.5">
      <c r="H17" s="12"/>
      <c r="I17" s="12"/>
      <c r="J17" s="12"/>
    </row>
    <row r="18" spans="8:10" x14ac:dyDescent="0.5">
      <c r="H18" s="12"/>
      <c r="I18" s="12"/>
      <c r="J18" s="12"/>
    </row>
    <row r="19" spans="8:10" x14ac:dyDescent="0.5">
      <c r="H19" s="12"/>
      <c r="I19" s="12"/>
      <c r="J19" s="12"/>
    </row>
    <row r="20" spans="8:10" x14ac:dyDescent="0.5">
      <c r="H20" s="12"/>
      <c r="I20" s="12"/>
      <c r="J20" s="12"/>
    </row>
    <row r="21" spans="8:10" x14ac:dyDescent="0.5">
      <c r="H21" s="12"/>
      <c r="I21" s="12"/>
      <c r="J21" s="12"/>
    </row>
    <row r="22" spans="8:10" x14ac:dyDescent="0.5">
      <c r="H22" s="12"/>
      <c r="I22" s="12"/>
      <c r="J22" s="12"/>
    </row>
    <row r="23" spans="8:10" x14ac:dyDescent="0.5">
      <c r="H23" s="12"/>
      <c r="I23" s="12"/>
      <c r="J23" s="12"/>
    </row>
    <row r="24" spans="8:10" x14ac:dyDescent="0.5">
      <c r="H24" s="12"/>
      <c r="I24" s="12"/>
      <c r="J24" s="12"/>
    </row>
    <row r="25" spans="8:10" x14ac:dyDescent="0.5">
      <c r="H25" s="12"/>
      <c r="I25" s="12"/>
      <c r="J25" s="12"/>
    </row>
    <row r="26" spans="8:10" x14ac:dyDescent="0.5">
      <c r="H26" s="12"/>
      <c r="I26" s="12"/>
      <c r="J26" s="12"/>
    </row>
    <row r="27" spans="8:10" x14ac:dyDescent="0.5">
      <c r="H27" s="12"/>
      <c r="I27" s="12"/>
      <c r="J27" s="12"/>
    </row>
    <row r="28" spans="8:10" x14ac:dyDescent="0.5">
      <c r="H28" s="12"/>
      <c r="I28" s="12"/>
      <c r="J28" s="12"/>
    </row>
    <row r="29" spans="8:10" x14ac:dyDescent="0.5">
      <c r="H29" s="12"/>
      <c r="I29" s="12"/>
      <c r="J29" s="12"/>
    </row>
    <row r="30" spans="8:10" x14ac:dyDescent="0.5">
      <c r="H30" s="12"/>
      <c r="I30" s="12"/>
      <c r="J30" s="12"/>
    </row>
    <row r="31" spans="8:10" x14ac:dyDescent="0.5">
      <c r="H31" s="12"/>
      <c r="I31" s="12"/>
      <c r="J31" s="12"/>
    </row>
    <row r="32" spans="8:10" x14ac:dyDescent="0.5">
      <c r="H32" s="12"/>
      <c r="I32" s="12"/>
      <c r="J32" s="12"/>
    </row>
    <row r="33" spans="8:10" x14ac:dyDescent="0.5">
      <c r="H33" s="12"/>
      <c r="I33" s="12"/>
      <c r="J33" s="12"/>
    </row>
    <row r="34" spans="8:10" x14ac:dyDescent="0.5">
      <c r="H34" s="12"/>
      <c r="I34" s="12"/>
      <c r="J34" s="12"/>
    </row>
    <row r="35" spans="8:10" x14ac:dyDescent="0.5">
      <c r="H35" s="12"/>
      <c r="I35" s="12"/>
      <c r="J35" s="12"/>
    </row>
    <row r="36" spans="8:10" x14ac:dyDescent="0.5">
      <c r="H36" s="12"/>
      <c r="I36" s="12"/>
      <c r="J36" s="12"/>
    </row>
    <row r="37" spans="8:10" x14ac:dyDescent="0.5">
      <c r="H37" s="12"/>
      <c r="I37" s="12"/>
      <c r="J37" s="12"/>
    </row>
    <row r="38" spans="8:10" x14ac:dyDescent="0.5">
      <c r="H38" s="12"/>
      <c r="I38" s="12"/>
      <c r="J38" s="12"/>
    </row>
    <row r="39" spans="8:10" x14ac:dyDescent="0.5">
      <c r="H39" s="12"/>
      <c r="I39" s="12"/>
      <c r="J39" s="12"/>
    </row>
    <row r="40" spans="8:10" x14ac:dyDescent="0.5">
      <c r="H40" s="12"/>
      <c r="I40" s="12"/>
      <c r="J40" s="12"/>
    </row>
    <row r="41" spans="8:10" x14ac:dyDescent="0.5">
      <c r="H41" s="12"/>
      <c r="I41" s="12"/>
      <c r="J41" s="12"/>
    </row>
    <row r="42" spans="8:10" x14ac:dyDescent="0.5">
      <c r="H42" s="12"/>
      <c r="I42" s="12"/>
      <c r="J42" s="12"/>
    </row>
  </sheetData>
  <mergeCells count="6">
    <mergeCell ref="A5:B5"/>
    <mergeCell ref="D2:F2"/>
    <mergeCell ref="A2:A3"/>
    <mergeCell ref="B2:B3"/>
    <mergeCell ref="C2:C3"/>
    <mergeCell ref="A1:G1"/>
  </mergeCells>
  <pageMargins left="0.43" right="0.32" top="0.9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CIO</vt:lpstr>
      <vt:lpstr>CSO</vt:lpstr>
      <vt:lpstr>CHRO</vt:lpstr>
      <vt:lpstr>CFO</vt:lpstr>
      <vt:lpstr>GM</vt:lpstr>
      <vt:lpstr>1. สรุปภาพรวมจัดสรร</vt:lpstr>
      <vt:lpstr>2.งบดำเนินการ</vt:lpstr>
      <vt:lpstr>3.เงินรับฝาก</vt:lpstr>
      <vt:lpstr>Sheet1</vt:lpstr>
      <vt:lpstr>4.รหัสอื่น</vt:lpstr>
      <vt:lpstr>5.สรุปจัดสรร7.5+5 ล้าน</vt:lpstr>
      <vt:lpstr>ยอดตัดงบใหม่</vt:lpstr>
      <vt:lpstr>Focal point(ไม่ใช้)</vt:lpstr>
      <vt:lpstr>GM(แจงรายละเอียด)</vt:lpstr>
      <vt:lpstr>'2.งบดำเนินการ'!Print_Titles</vt:lpstr>
      <vt:lpstr>'3.เงินรับฝาก'!Print_Titles</vt:lpstr>
      <vt:lpstr>CFO!Print_Titles</vt:lpstr>
      <vt:lpstr>CHRO!Print_Titles</vt:lpstr>
      <vt:lpstr>CIO!Print_Titles</vt:lpstr>
      <vt:lpstr>CSO!Print_Titles</vt:lpstr>
      <vt:lpstr>GM!Print_Titles</vt:lpstr>
      <vt:lpstr>'GM(แจงรายละเอียด)'!Print_Titles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asus pc</cp:lastModifiedBy>
  <cp:lastPrinted>2017-12-08T11:23:43Z</cp:lastPrinted>
  <dcterms:created xsi:type="dcterms:W3CDTF">2016-10-31T04:05:36Z</dcterms:created>
  <dcterms:modified xsi:type="dcterms:W3CDTF">2017-12-08T12:02:06Z</dcterms:modified>
</cp:coreProperties>
</file>